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Finance7\PLANNING &amp; PROJECTS\School Budgets\2018-19\Teachers Pay Grant\"/>
    </mc:Choice>
  </mc:AlternateContent>
  <workbookProtection workbookPassword="BFE8" lockStructure="1"/>
  <bookViews>
    <workbookView xWindow="0" yWindow="0" windowWidth="15345" windowHeight="6990" firstSheet="1" activeTab="1"/>
  </bookViews>
  <sheets>
    <sheet name="Data" sheetId="1" state="hidden" r:id="rId1"/>
    <sheet name="Teachers Pay Grant 2018-19"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3" i="1" l="1"/>
  <c r="R104" i="1"/>
  <c r="R105" i="1"/>
  <c r="R106" i="1"/>
  <c r="R107" i="1"/>
  <c r="R108" i="1"/>
  <c r="R109" i="1"/>
  <c r="R110" i="1"/>
  <c r="R111" i="1"/>
  <c r="R112" i="1"/>
  <c r="B8" i="2" l="1"/>
  <c r="A12" i="2" l="1"/>
  <c r="J15" i="2" l="1"/>
  <c r="J12" i="2"/>
  <c r="H12" i="2"/>
  <c r="H15" i="2" s="1"/>
  <c r="G12" i="2"/>
  <c r="G15" i="2"/>
  <c r="I12" i="2"/>
  <c r="B12" i="2"/>
  <c r="C12" i="2"/>
  <c r="J17" i="2" l="1"/>
</calcChain>
</file>

<file path=xl/sharedStrings.xml><?xml version="1.0" encoding="utf-8"?>
<sst xmlns="http://schemas.openxmlformats.org/spreadsheetml/2006/main" count="754" uniqueCount="272">
  <si>
    <t xml:space="preserve">TEACHERS PAY GRANT REVENUE ALLOCATIONS ACADEMIC YEAR 2018 TO 2019 </t>
  </si>
  <si>
    <t>1 school estate and phase type as at 1st September 2018 from Get Information About Schools</t>
  </si>
  <si>
    <t>2 "IL" = Inner London, "OL" = Outter London, "Fringe" = London Fringe and "Rest" = Rest of England</t>
  </si>
  <si>
    <t>3  pupils aged 2 to 10 in maintained nursery schools, maintained primary and secondary schools, primary and secondary academies and free schools, and all through maintained schools and academies</t>
  </si>
  <si>
    <t>4 pupils aged 11 to 19 maintained primary and secondary schools, primary and secondary academies and free schools, all through maintained schools and academies, 16 to 19 maintained schools, and 16 to 19 academies</t>
  </si>
  <si>
    <t>5 mainstream Schools are funded on a minimum of 100 pupils</t>
  </si>
  <si>
    <t>6 special schools are funded on a minimum of 40 places</t>
  </si>
  <si>
    <t>7 all allocations are rounded up to the nearerst pound</t>
  </si>
  <si>
    <t>URN</t>
  </si>
  <si>
    <t>LA</t>
  </si>
  <si>
    <t>LA Name</t>
  </si>
  <si>
    <t>Passcode</t>
  </si>
  <si>
    <t>LAESTAB</t>
  </si>
  <si>
    <t>Establishment Name</t>
  </si>
  <si>
    <t>Phase1</t>
  </si>
  <si>
    <t>Establishment Type</t>
  </si>
  <si>
    <t>Maintained School or Academy</t>
  </si>
  <si>
    <t>Geographical Area Code2</t>
  </si>
  <si>
    <t>Primary Per Pupil Rate</t>
  </si>
  <si>
    <t>Secondary Per Pupil Rate</t>
  </si>
  <si>
    <t>High Needs Pupils</t>
  </si>
  <si>
    <t>Nottingham</t>
  </si>
  <si>
    <t>2045a%7K</t>
  </si>
  <si>
    <t>Bentinck Primary and Nursery School</t>
  </si>
  <si>
    <t>Primary</t>
  </si>
  <si>
    <t>Community school</t>
  </si>
  <si>
    <t>Maintained School</t>
  </si>
  <si>
    <t>Rest</t>
  </si>
  <si>
    <t>2056&amp;z#7</t>
  </si>
  <si>
    <t>Cantrell Primary and Nursery School</t>
  </si>
  <si>
    <t>2057JagM</t>
  </si>
  <si>
    <t>Carrington Primary and Nursery School</t>
  </si>
  <si>
    <t>2061*=Dv</t>
  </si>
  <si>
    <t>Dunkirk Primary and Nursery School</t>
  </si>
  <si>
    <t>2079eX&gt;T</t>
  </si>
  <si>
    <t>Melbury Primary School</t>
  </si>
  <si>
    <t>208046EN</t>
  </si>
  <si>
    <t>Middleton Primary and Nursery School</t>
  </si>
  <si>
    <t>2095PeXY</t>
  </si>
  <si>
    <t>Heathfield Primary and Nursery School</t>
  </si>
  <si>
    <t>2117htPe</t>
  </si>
  <si>
    <t>Walter Halls Primary and Early Years School</t>
  </si>
  <si>
    <t>2128J7Ya</t>
  </si>
  <si>
    <t>Southwold Primary School and Early Years' Centre</t>
  </si>
  <si>
    <t>21515sf*</t>
  </si>
  <si>
    <t>Rise Park Primary and Nursery School</t>
  </si>
  <si>
    <t>2153J=#h</t>
  </si>
  <si>
    <t>Crabtree Farm Primary School</t>
  </si>
  <si>
    <t>2157Jgwd</t>
  </si>
  <si>
    <t>Welbeck Primary School</t>
  </si>
  <si>
    <t>2158H?mY</t>
  </si>
  <si>
    <t>Mellers Primary School</t>
  </si>
  <si>
    <t>2163ZV#U</t>
  </si>
  <si>
    <t>Haydn Primary School</t>
  </si>
  <si>
    <t>2170t#+k</t>
  </si>
  <si>
    <t>Hempshill Hall Primary School</t>
  </si>
  <si>
    <t>2360v3Rm</t>
  </si>
  <si>
    <t>Glade Hill Primary &amp; Nursery School</t>
  </si>
  <si>
    <t>2894TF3X</t>
  </si>
  <si>
    <t>Claremont Primary and Nursery School</t>
  </si>
  <si>
    <t>2897GSt3</t>
  </si>
  <si>
    <t>Snape Wood Primary and Nursery School</t>
  </si>
  <si>
    <t>29299aP3</t>
  </si>
  <si>
    <t>Forest Fields Primary and Nursery School</t>
  </si>
  <si>
    <t>4026$Hyd</t>
  </si>
  <si>
    <t>Ellis Guilford School</t>
  </si>
  <si>
    <t>Secondary</t>
  </si>
  <si>
    <t>3326qLP&gt;</t>
  </si>
  <si>
    <t>Southglade Primary School</t>
  </si>
  <si>
    <t>33279Cbu</t>
  </si>
  <si>
    <t>Westglade Primary School</t>
  </si>
  <si>
    <t>3329yZe4</t>
  </si>
  <si>
    <t>Robin Hood Primary School</t>
  </si>
  <si>
    <t>3328#Lxm</t>
  </si>
  <si>
    <t>Henry Whipple Primary School</t>
  </si>
  <si>
    <t>6905Snxa</t>
  </si>
  <si>
    <t>Djanogly City Academy</t>
  </si>
  <si>
    <t>Academy sponsor led</t>
  </si>
  <si>
    <t>Academy</t>
  </si>
  <si>
    <t>3323uAnN</t>
  </si>
  <si>
    <t>Dovecote Primary and Nursery School</t>
  </si>
  <si>
    <t>3324t4Zr</t>
  </si>
  <si>
    <t>Greenfields Community School</t>
  </si>
  <si>
    <t>1012WG6k</t>
  </si>
  <si>
    <t>The Nottingham Nursery School and Training Centre</t>
  </si>
  <si>
    <t>Nursery</t>
  </si>
  <si>
    <t>Local authority nursery school</t>
  </si>
  <si>
    <t>6906XfsR</t>
  </si>
  <si>
    <t>Nottingham University Samworth Academy</t>
  </si>
  <si>
    <t>6907S&amp;Ue</t>
  </si>
  <si>
    <t>Nottingham Academy</t>
  </si>
  <si>
    <t>All through</t>
  </si>
  <si>
    <t>3332krCS</t>
  </si>
  <si>
    <t>Rufford Primary and Nursery School</t>
  </si>
  <si>
    <t>4064zN/5</t>
  </si>
  <si>
    <t>Fernwood School</t>
  </si>
  <si>
    <t>Academy converter</t>
  </si>
  <si>
    <t>20816YMQ</t>
  </si>
  <si>
    <t>Djanogly Northgate Academy</t>
  </si>
  <si>
    <t>4000zr4r</t>
  </si>
  <si>
    <t>Nottingham Girls' Academy</t>
  </si>
  <si>
    <t>3319Y:GP</t>
  </si>
  <si>
    <t>Blessed Robert Widmerpool Catholic Primary and Nursery School</t>
  </si>
  <si>
    <t>3320Q3F8</t>
  </si>
  <si>
    <t>Our Lady &amp; St Edward Primary &amp; Nursery Catholic Voluntary Academy</t>
  </si>
  <si>
    <t>2898jauf</t>
  </si>
  <si>
    <t>Warren Primary Academy</t>
  </si>
  <si>
    <t>21105p&gt;u</t>
  </si>
  <si>
    <t>Southwark Primary School</t>
  </si>
  <si>
    <t>2074k*PX</t>
  </si>
  <si>
    <t>Edna G. Olds Academy</t>
  </si>
  <si>
    <t>3331Z584</t>
  </si>
  <si>
    <t>St Ann's Well Academy</t>
  </si>
  <si>
    <t>2939P+FV</t>
  </si>
  <si>
    <t>Huntingdon Academy</t>
  </si>
  <si>
    <t>33307Ae&amp;</t>
  </si>
  <si>
    <t>Sycamore Academy</t>
  </si>
  <si>
    <t>4615SrWz</t>
  </si>
  <si>
    <t>Bluecoat Aspley Academy</t>
  </si>
  <si>
    <t>3318Zxjy</t>
  </si>
  <si>
    <t>Our Lady of Perpetual Succour Catholic Primary School</t>
  </si>
  <si>
    <t>3313V+EY</t>
  </si>
  <si>
    <t>St Mary's Catholic Primary School</t>
  </si>
  <si>
    <t>3317g2*m</t>
  </si>
  <si>
    <t>St Teresa's Catholic Primary School</t>
  </si>
  <si>
    <t>5404kKPB</t>
  </si>
  <si>
    <t>The Trinity Catholic School A Voluntary Academy</t>
  </si>
  <si>
    <t>2003ZgFG</t>
  </si>
  <si>
    <t>St Augustine's Catholic Primary and Nursery School, A Voluntary Academy</t>
  </si>
  <si>
    <t>2118BqDr</t>
  </si>
  <si>
    <t>Whitemoor Academy (Primary and Nursery)</t>
  </si>
  <si>
    <t>2152mBgV</t>
  </si>
  <si>
    <t>Old Basford School</t>
  </si>
  <si>
    <t>2906uauw</t>
  </si>
  <si>
    <t>The Milford Academy</t>
  </si>
  <si>
    <t>3321#Nq!</t>
  </si>
  <si>
    <t>St Margaret Clitherow Catholic Primary School</t>
  </si>
  <si>
    <t>3311CTyA</t>
  </si>
  <si>
    <t>Sneinton St Stephen's CofE Primary School</t>
  </si>
  <si>
    <t>2004A4G9</t>
  </si>
  <si>
    <t>Windmill L.E.A.D. Academy</t>
  </si>
  <si>
    <t>2005Vb2Z</t>
  </si>
  <si>
    <t>Firbeck Academy</t>
  </si>
  <si>
    <t>2006K8b8</t>
  </si>
  <si>
    <t>Berridge Primary and Nursery School</t>
  </si>
  <si>
    <t>2007B5&gt;H</t>
  </si>
  <si>
    <t>Seely Primary School</t>
  </si>
  <si>
    <t>3316N9/!</t>
  </si>
  <si>
    <t>St Patrick's Catholic Primary and Nursery School</t>
  </si>
  <si>
    <t>44628r23</t>
  </si>
  <si>
    <t>The Nottingham Emmanuel School</t>
  </si>
  <si>
    <t>2008dK%E</t>
  </si>
  <si>
    <t>Highbank Primary and Nursery School</t>
  </si>
  <si>
    <t>2183D#s&gt;</t>
  </si>
  <si>
    <t>Blue Bell Hill Primary and Nursery School</t>
  </si>
  <si>
    <t>2907e4Nu</t>
  </si>
  <si>
    <t>The Glapton Academy</t>
  </si>
  <si>
    <t>2077BqKQ</t>
  </si>
  <si>
    <t>Hogarth Academy</t>
  </si>
  <si>
    <t>40033*Gn</t>
  </si>
  <si>
    <t>Bluecoat Beechdale Academy</t>
  </si>
  <si>
    <t>2009mqy&amp;</t>
  </si>
  <si>
    <t>Glenbrook Primary and Nursery School</t>
  </si>
  <si>
    <t>20104ym9</t>
  </si>
  <si>
    <t>Portland Spencer Academy</t>
  </si>
  <si>
    <t>2011zpHr</t>
  </si>
  <si>
    <t>Djanogly Strelley Academy</t>
  </si>
  <si>
    <t>2099M&gt;44</t>
  </si>
  <si>
    <t>Edale Rise Primary &amp; Nursery School</t>
  </si>
  <si>
    <t>4004a62Q</t>
  </si>
  <si>
    <t>Nottingham University Academy of Science and Technology</t>
  </si>
  <si>
    <t>Free schools</t>
  </si>
  <si>
    <t>4020ry+Z</t>
  </si>
  <si>
    <t>Nottingham Free School</t>
  </si>
  <si>
    <t>2012QZ#L</t>
  </si>
  <si>
    <t>Jubilee L.E.A.D. Academy</t>
  </si>
  <si>
    <t>4005JtZS</t>
  </si>
  <si>
    <t>Farnborough Academy</t>
  </si>
  <si>
    <t>400656#H</t>
  </si>
  <si>
    <t>The Oakwood Academy</t>
  </si>
  <si>
    <t>2013u!Bd</t>
  </si>
  <si>
    <t>Rosslyn Park Primary and Nursery School</t>
  </si>
  <si>
    <t>2014mAj9</t>
  </si>
  <si>
    <t>Brocklewood Primary and Nursery School</t>
  </si>
  <si>
    <t>20882bEN</t>
  </si>
  <si>
    <t>Radford Primary School Academy</t>
  </si>
  <si>
    <t>2016y9WT</t>
  </si>
  <si>
    <t>Fernwood Primary School</t>
  </si>
  <si>
    <t>30004pRA</t>
  </si>
  <si>
    <t>Bulwell St Mary's Primary and Nursery School</t>
  </si>
  <si>
    <t>2082j6hR</t>
  </si>
  <si>
    <t>Burford Primary and Nursery School</t>
  </si>
  <si>
    <t>2155MB&gt;A</t>
  </si>
  <si>
    <t>Scotholme Primary and Nursery School</t>
  </si>
  <si>
    <t>2017bKjU</t>
  </si>
  <si>
    <t>Springfield Academy</t>
  </si>
  <si>
    <t>2090w2wg</t>
  </si>
  <si>
    <t>Robert Shaw Primary and Nursery School</t>
  </si>
  <si>
    <t>2097YP)$</t>
  </si>
  <si>
    <t>William Booth Primary and Nursery School</t>
  </si>
  <si>
    <t>4008XQGN</t>
  </si>
  <si>
    <t>Park Vale Academy</t>
  </si>
  <si>
    <t>3312vqSr</t>
  </si>
  <si>
    <t>South Wilford Endowed CofE Primary School</t>
  </si>
  <si>
    <t>21909YdS</t>
  </si>
  <si>
    <t>Stanstead Nursery and Primary School</t>
  </si>
  <si>
    <t>2935VcP9</t>
  </si>
  <si>
    <t>Whitegate Primary and Nursery School</t>
  </si>
  <si>
    <t>2018v$Lg</t>
  </si>
  <si>
    <t>Victoria Primary School</t>
  </si>
  <si>
    <t>2019N2K2</t>
  </si>
  <si>
    <t>Bluecoat Primary Academy</t>
  </si>
  <si>
    <t>40092TfQ</t>
  </si>
  <si>
    <t>Bluecoat Wollaton Academy</t>
  </si>
  <si>
    <t>2002ubNR</t>
  </si>
  <si>
    <t>Ambleside Primary School</t>
  </si>
  <si>
    <t>69198zks</t>
  </si>
  <si>
    <t>The Bulwell Academy</t>
  </si>
  <si>
    <t>.z</t>
  </si>
  <si>
    <t>Rosehill School</t>
  </si>
  <si>
    <t>Community special school</t>
  </si>
  <si>
    <t>7035cXP%</t>
  </si>
  <si>
    <t>Hospital and Home Education PRU</t>
  </si>
  <si>
    <t>Pupil referral unit</t>
  </si>
  <si>
    <t>1109aA*ma</t>
  </si>
  <si>
    <t>Oak Field School and Specialist Sports College</t>
  </si>
  <si>
    <t>7042$wp&lt;</t>
  </si>
  <si>
    <t>Nethergate Academy</t>
  </si>
  <si>
    <t>Academy special converter</t>
  </si>
  <si>
    <t>70268i&gt;D</t>
  </si>
  <si>
    <t>Stone Soup Academy</t>
  </si>
  <si>
    <t>Free schools alternative provision</t>
  </si>
  <si>
    <t>.</t>
  </si>
  <si>
    <t>Denewood Academy</t>
  </si>
  <si>
    <t>Academy alternative provision sponsor led</t>
  </si>
  <si>
    <t>1111%5hj</t>
  </si>
  <si>
    <t>Unity Academy</t>
  </si>
  <si>
    <t>1112SAc/</t>
  </si>
  <si>
    <t>Westbury Academy</t>
  </si>
  <si>
    <t>70409ey#</t>
  </si>
  <si>
    <t>Woodlands Academy</t>
  </si>
  <si>
    <t>7033LF3V</t>
  </si>
  <si>
    <t>CP Riverside School</t>
  </si>
  <si>
    <t>Teachers Pay Grant Allocation 2018-2019</t>
  </si>
  <si>
    <t>LAEstab</t>
  </si>
  <si>
    <t>School Name</t>
  </si>
  <si>
    <t>Phase</t>
  </si>
  <si>
    <t>High Needs Pupil Rate</t>
  </si>
  <si>
    <t>Primary Pupils</t>
  </si>
  <si>
    <t>Secondary Pupils</t>
  </si>
  <si>
    <t>Allocation</t>
  </si>
  <si>
    <t>Notes</t>
  </si>
  <si>
    <t>1)   Please input your school passcode into the blue box, in order to view the funding information.  An email containing the passcode was sent to the headteacher on 23rd February 2018.</t>
  </si>
  <si>
    <t>2)   The funding is allocated by the Department of Education on the financial year.</t>
  </si>
  <si>
    <t>3)    The funding for the 2018-2019 financial year will be allocated to the Maintained Schools via the Budget Share Letter.</t>
  </si>
  <si>
    <t>5)   Full conditions of grant are available from the following link:</t>
  </si>
  <si>
    <t>6)   Please direct any queries to School.Funding@nottinghamcity.gov.uk</t>
  </si>
  <si>
    <t>https://www.gov.uk/government/publications/teachers-pay-grant-methodology/teachers-pay-grant-methodology</t>
  </si>
  <si>
    <t>Previously published primary per pupil rate (published Oct-18)</t>
  </si>
  <si>
    <t>Previously published primary pupils (published Oct-18)3</t>
  </si>
  <si>
    <t>Revised Primary Per Pupil Rate</t>
  </si>
  <si>
    <t>Revised Primary Pupils3</t>
  </si>
  <si>
    <t>Secondary Per Pupil Rate (unchanged)</t>
  </si>
  <si>
    <t>Secondary Pupils (unchanged)4</t>
  </si>
  <si>
    <t>Original allocation (published Oct-18) 5, 6</t>
  </si>
  <si>
    <t>Revised Allocation 5, 6</t>
  </si>
  <si>
    <t>Final Allocation7</t>
  </si>
  <si>
    <t>Of which: additional payment8</t>
  </si>
  <si>
    <t>Original Funding Calculation</t>
  </si>
  <si>
    <t>Revised Funding Calculation</t>
  </si>
  <si>
    <t>Positive Variance to be paid</t>
  </si>
  <si>
    <t>4)     Academies will receive all their funding directly from the EFSA. If academised in year the funding will be split accordingly between Budget Share adjustment and a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</si>
</sst>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452]#,##0"/>
  </numFmts>
  <fonts count="4"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00B0F0"/>
        <bgColor indexed="64"/>
      </patternFill>
    </fill>
  </fills>
  <borders count="1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style="double">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2" fillId="2" borderId="4" xfId="0" applyFont="1" applyFill="1" applyBorder="1"/>
    <xf numFmtId="0" fontId="0" fillId="2" borderId="0" xfId="0" applyFill="1" applyBorder="1"/>
    <xf numFmtId="0" fontId="0" fillId="0" borderId="4" xfId="0" applyBorder="1" applyAlignment="1" applyProtection="1">
      <alignment horizontal="center"/>
      <protection hidden="1"/>
    </xf>
    <xf numFmtId="0" fontId="0" fillId="0" borderId="0" xfId="0" applyBorder="1" applyAlignment="1" applyProtection="1">
      <alignment wrapText="1"/>
      <protection hidden="1"/>
    </xf>
    <xf numFmtId="0" fontId="0" fillId="0" borderId="0" xfId="0" applyBorder="1" applyAlignment="1" applyProtection="1">
      <alignment horizontal="center"/>
      <protection hidden="1"/>
    </xf>
    <xf numFmtId="1" fontId="0" fillId="0" borderId="0" xfId="0" applyNumberFormat="1" applyBorder="1" applyAlignment="1" applyProtection="1">
      <alignment horizontal="center"/>
      <protection hidden="1"/>
    </xf>
    <xf numFmtId="0" fontId="0" fillId="3" borderId="0" xfId="0" applyFill="1"/>
    <xf numFmtId="0" fontId="0" fillId="4" borderId="0" xfId="0" applyFill="1"/>
    <xf numFmtId="165" fontId="1" fillId="0" borderId="9" xfId="0" applyNumberFormat="1" applyFont="1" applyBorder="1" applyAlignment="1" applyProtection="1">
      <alignment horizontal="center"/>
      <protection hidden="1"/>
    </xf>
    <xf numFmtId="0" fontId="1" fillId="2" borderId="0" xfId="0" applyFont="1" applyFill="1" applyBorder="1" applyProtection="1">
      <protection hidden="1"/>
    </xf>
    <xf numFmtId="1" fontId="0" fillId="0" borderId="5" xfId="0" applyNumberFormat="1" applyBorder="1" applyAlignment="1" applyProtection="1">
      <alignment horizontal="center"/>
      <protection hidden="1"/>
    </xf>
    <xf numFmtId="1" fontId="0" fillId="0" borderId="0" xfId="0" applyNumberFormat="1"/>
    <xf numFmtId="0" fontId="0" fillId="0" borderId="4" xfId="0" applyBorder="1" applyProtection="1">
      <protection hidden="1"/>
    </xf>
    <xf numFmtId="0" fontId="0" fillId="0" borderId="0" xfId="0" applyBorder="1" applyProtection="1">
      <protection hidden="1"/>
    </xf>
    <xf numFmtId="0" fontId="0" fillId="0" borderId="0" xfId="0" applyProtection="1">
      <protection hidden="1"/>
    </xf>
    <xf numFmtId="0" fontId="0" fillId="3" borderId="0" xfId="0" applyFill="1" applyProtection="1">
      <protection hidden="1"/>
    </xf>
    <xf numFmtId="0" fontId="1" fillId="3" borderId="4" xfId="0" applyFont="1" applyFill="1" applyBorder="1" applyAlignment="1" applyProtection="1">
      <alignment horizontal="center" wrapText="1"/>
      <protection hidden="1"/>
    </xf>
    <xf numFmtId="0" fontId="1" fillId="3" borderId="0" xfId="0" applyFont="1" applyFill="1" applyBorder="1" applyAlignment="1" applyProtection="1">
      <alignment wrapText="1"/>
      <protection hidden="1"/>
    </xf>
    <xf numFmtId="0" fontId="1" fillId="3" borderId="0" xfId="0" applyFont="1" applyFill="1" applyBorder="1" applyAlignment="1" applyProtection="1">
      <alignment horizontal="center" wrapText="1"/>
      <protection hidden="1"/>
    </xf>
    <xf numFmtId="0" fontId="1" fillId="3" borderId="5" xfId="0" applyFont="1" applyFill="1" applyBorder="1" applyAlignment="1" applyProtection="1">
      <alignment horizontal="center" wrapText="1"/>
      <protection hidden="1"/>
    </xf>
    <xf numFmtId="164" fontId="0" fillId="0" borderId="0" xfId="0" applyNumberFormat="1" applyBorder="1" applyAlignment="1" applyProtection="1">
      <alignment horizontal="center"/>
      <protection hidden="1"/>
    </xf>
    <xf numFmtId="0" fontId="0" fillId="0" borderId="5" xfId="0" applyBorder="1" applyProtection="1">
      <protection hidden="1"/>
    </xf>
    <xf numFmtId="1" fontId="0" fillId="0" borderId="0" xfId="0" applyNumberFormat="1"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1" fillId="0" borderId="0" xfId="0" applyFont="1" applyProtection="1">
      <protection hidden="1"/>
    </xf>
    <xf numFmtId="0" fontId="3" fillId="0" borderId="0" xfId="1" applyProtection="1">
      <protection hidden="1"/>
    </xf>
    <xf numFmtId="0" fontId="0" fillId="0" borderId="0" xfId="0" applyAlignment="1" applyProtection="1">
      <alignment wrapText="1"/>
      <protection hidden="1"/>
    </xf>
    <xf numFmtId="0" fontId="1" fillId="5" borderId="0" xfId="0" applyFont="1" applyFill="1" applyBorder="1" applyAlignment="1" applyProtection="1">
      <alignment horizontal="center"/>
      <protection hidden="1"/>
    </xf>
    <xf numFmtId="0" fontId="1" fillId="5" borderId="5" xfId="0" applyFont="1" applyFill="1" applyBorder="1" applyAlignment="1" applyProtection="1">
      <alignment horizontal="center"/>
      <protection hidden="1"/>
    </xf>
    <xf numFmtId="0" fontId="0" fillId="6" borderId="0" xfId="0" applyFill="1" applyProtection="1">
      <protection locked="0" hidden="1"/>
    </xf>
  </cellXfs>
  <cellStyles count="2">
    <cellStyle name="Hyperlink" xfId="1" builtinId="8"/>
    <cellStyle name="Normal"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257175</xdr:colOff>
      <xdr:row>3</xdr:row>
      <xdr:rowOff>161925</xdr:rowOff>
    </xdr:to>
    <xdr:pic>
      <xdr:nvPicPr>
        <xdr:cNvPr id="2"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777" t="4222" r="25694" b="54443"/>
        <a:stretch>
          <a:fillRect/>
        </a:stretch>
      </xdr:blipFill>
      <xdr:spPr bwMode="auto">
        <a:xfrm>
          <a:off x="66675" y="104775"/>
          <a:ext cx="17430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teachers-pay-grant-methodology/teachers-pay-grant-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workbookViewId="0">
      <selection activeCell="D30" sqref="D30"/>
    </sheetView>
  </sheetViews>
  <sheetFormatPr defaultRowHeight="15" x14ac:dyDescent="0.25"/>
  <sheetData>
    <row r="1" spans="1:20" x14ac:dyDescent="0.25">
      <c r="A1" t="s">
        <v>0</v>
      </c>
    </row>
    <row r="2" spans="1:20" x14ac:dyDescent="0.25">
      <c r="A2" t="s">
        <v>1</v>
      </c>
    </row>
    <row r="3" spans="1:20" x14ac:dyDescent="0.25">
      <c r="A3" t="s">
        <v>2</v>
      </c>
    </row>
    <row r="4" spans="1:20" x14ac:dyDescent="0.25">
      <c r="A4" t="s">
        <v>3</v>
      </c>
    </row>
    <row r="5" spans="1:20" x14ac:dyDescent="0.25">
      <c r="A5" t="s">
        <v>4</v>
      </c>
    </row>
    <row r="6" spans="1:20" x14ac:dyDescent="0.25">
      <c r="A6" t="s">
        <v>5</v>
      </c>
    </row>
    <row r="7" spans="1:20" x14ac:dyDescent="0.25">
      <c r="A7" t="s">
        <v>6</v>
      </c>
    </row>
    <row r="8" spans="1:20" x14ac:dyDescent="0.25">
      <c r="A8" t="s">
        <v>7</v>
      </c>
    </row>
    <row r="10" spans="1:20" x14ac:dyDescent="0.25">
      <c r="A10" t="s">
        <v>8</v>
      </c>
      <c r="B10" t="s">
        <v>9</v>
      </c>
      <c r="C10" t="s">
        <v>10</v>
      </c>
      <c r="D10" t="s">
        <v>11</v>
      </c>
      <c r="E10" t="s">
        <v>12</v>
      </c>
      <c r="F10" t="s">
        <v>13</v>
      </c>
      <c r="G10" t="s">
        <v>14</v>
      </c>
      <c r="H10" t="s">
        <v>15</v>
      </c>
      <c r="I10" t="s">
        <v>16</v>
      </c>
      <c r="J10" t="s">
        <v>17</v>
      </c>
      <c r="K10" t="s">
        <v>258</v>
      </c>
      <c r="L10" t="s">
        <v>259</v>
      </c>
      <c r="M10" t="s">
        <v>260</v>
      </c>
      <c r="N10" t="s">
        <v>261</v>
      </c>
      <c r="O10" t="s">
        <v>262</v>
      </c>
      <c r="P10" t="s">
        <v>263</v>
      </c>
      <c r="Q10" t="s">
        <v>264</v>
      </c>
      <c r="R10" t="s">
        <v>265</v>
      </c>
      <c r="S10" t="s">
        <v>266</v>
      </c>
      <c r="T10" t="s">
        <v>267</v>
      </c>
    </row>
    <row r="11" spans="1:20" x14ac:dyDescent="0.25">
      <c r="A11">
        <v>122407</v>
      </c>
      <c r="B11">
        <v>892</v>
      </c>
      <c r="C11" t="s">
        <v>21</v>
      </c>
      <c r="D11" t="s">
        <v>22</v>
      </c>
      <c r="E11">
        <v>8922045</v>
      </c>
      <c r="F11" t="s">
        <v>23</v>
      </c>
      <c r="G11" t="s">
        <v>24</v>
      </c>
      <c r="H11" t="s">
        <v>25</v>
      </c>
      <c r="I11" t="s">
        <v>26</v>
      </c>
      <c r="J11" t="s">
        <v>27</v>
      </c>
      <c r="K11">
        <v>16.399999999999999</v>
      </c>
      <c r="L11">
        <v>264</v>
      </c>
      <c r="M11">
        <v>17.760000000000002</v>
      </c>
      <c r="N11">
        <v>244</v>
      </c>
      <c r="O11">
        <v>26.54</v>
      </c>
      <c r="P11" s="18">
        <v>0</v>
      </c>
      <c r="Q11">
        <v>4330</v>
      </c>
      <c r="R11">
        <v>4334</v>
      </c>
      <c r="S11">
        <v>4334</v>
      </c>
      <c r="T11">
        <v>4</v>
      </c>
    </row>
    <row r="12" spans="1:20" x14ac:dyDescent="0.25">
      <c r="A12">
        <v>122413</v>
      </c>
      <c r="B12">
        <v>892</v>
      </c>
      <c r="C12" t="s">
        <v>21</v>
      </c>
      <c r="D12" t="s">
        <v>28</v>
      </c>
      <c r="E12">
        <v>8922056</v>
      </c>
      <c r="F12" t="s">
        <v>29</v>
      </c>
      <c r="G12" t="s">
        <v>24</v>
      </c>
      <c r="H12" t="s">
        <v>25</v>
      </c>
      <c r="I12" t="s">
        <v>26</v>
      </c>
      <c r="J12" t="s">
        <v>27</v>
      </c>
      <c r="K12">
        <v>16.399999999999999</v>
      </c>
      <c r="L12">
        <v>504</v>
      </c>
      <c r="M12">
        <v>17.760000000000002</v>
      </c>
      <c r="N12">
        <v>470</v>
      </c>
      <c r="O12">
        <v>26.54</v>
      </c>
      <c r="P12" s="18">
        <v>0</v>
      </c>
      <c r="Q12">
        <v>8266</v>
      </c>
      <c r="R12">
        <v>8348</v>
      </c>
      <c r="S12">
        <v>8348</v>
      </c>
      <c r="T12">
        <v>82</v>
      </c>
    </row>
    <row r="13" spans="1:20" x14ac:dyDescent="0.25">
      <c r="A13">
        <v>122414</v>
      </c>
      <c r="B13">
        <v>892</v>
      </c>
      <c r="C13" t="s">
        <v>21</v>
      </c>
      <c r="D13" t="s">
        <v>30</v>
      </c>
      <c r="E13">
        <v>8922057</v>
      </c>
      <c r="F13" t="s">
        <v>31</v>
      </c>
      <c r="G13" t="s">
        <v>24</v>
      </c>
      <c r="H13" t="s">
        <v>25</v>
      </c>
      <c r="I13" t="s">
        <v>26</v>
      </c>
      <c r="J13" t="s">
        <v>27</v>
      </c>
      <c r="K13">
        <v>16.399999999999999</v>
      </c>
      <c r="L13">
        <v>251</v>
      </c>
      <c r="M13">
        <v>17.760000000000002</v>
      </c>
      <c r="N13">
        <v>231</v>
      </c>
      <c r="O13">
        <v>26.54</v>
      </c>
      <c r="P13" s="18">
        <v>0</v>
      </c>
      <c r="Q13">
        <v>4117</v>
      </c>
      <c r="R13">
        <v>4103</v>
      </c>
      <c r="S13">
        <v>4117</v>
      </c>
      <c r="T13">
        <v>0</v>
      </c>
    </row>
    <row r="14" spans="1:20" x14ac:dyDescent="0.25">
      <c r="A14">
        <v>122416</v>
      </c>
      <c r="B14">
        <v>892</v>
      </c>
      <c r="C14" t="s">
        <v>21</v>
      </c>
      <c r="D14" t="s">
        <v>32</v>
      </c>
      <c r="E14">
        <v>8922061</v>
      </c>
      <c r="F14" t="s">
        <v>33</v>
      </c>
      <c r="G14" t="s">
        <v>24</v>
      </c>
      <c r="H14" t="s">
        <v>25</v>
      </c>
      <c r="I14" t="s">
        <v>26</v>
      </c>
      <c r="J14" t="s">
        <v>27</v>
      </c>
      <c r="K14">
        <v>16.399999999999999</v>
      </c>
      <c r="L14">
        <v>477</v>
      </c>
      <c r="M14">
        <v>17.760000000000002</v>
      </c>
      <c r="N14">
        <v>445</v>
      </c>
      <c r="O14">
        <v>26.54</v>
      </c>
      <c r="P14" s="18">
        <v>0</v>
      </c>
      <c r="Q14">
        <v>7823</v>
      </c>
      <c r="R14">
        <v>7904</v>
      </c>
      <c r="S14">
        <v>7904</v>
      </c>
      <c r="T14">
        <v>81</v>
      </c>
    </row>
    <row r="15" spans="1:20" x14ac:dyDescent="0.25">
      <c r="A15">
        <v>122426</v>
      </c>
      <c r="B15">
        <v>892</v>
      </c>
      <c r="C15" t="s">
        <v>21</v>
      </c>
      <c r="D15" t="s">
        <v>34</v>
      </c>
      <c r="E15">
        <v>8922079</v>
      </c>
      <c r="F15" t="s">
        <v>35</v>
      </c>
      <c r="G15" t="s">
        <v>24</v>
      </c>
      <c r="H15" t="s">
        <v>25</v>
      </c>
      <c r="I15" t="s">
        <v>26</v>
      </c>
      <c r="J15" t="s">
        <v>27</v>
      </c>
      <c r="K15">
        <v>16.399999999999999</v>
      </c>
      <c r="L15">
        <v>250</v>
      </c>
      <c r="M15">
        <v>17.760000000000002</v>
      </c>
      <c r="N15">
        <v>231</v>
      </c>
      <c r="O15">
        <v>26.54</v>
      </c>
      <c r="P15" s="18">
        <v>0</v>
      </c>
      <c r="Q15">
        <v>4100</v>
      </c>
      <c r="R15">
        <v>4103</v>
      </c>
      <c r="S15">
        <v>4103</v>
      </c>
      <c r="T15">
        <v>3</v>
      </c>
    </row>
    <row r="16" spans="1:20" x14ac:dyDescent="0.25">
      <c r="A16">
        <v>122427</v>
      </c>
      <c r="B16">
        <v>892</v>
      </c>
      <c r="C16" t="s">
        <v>21</v>
      </c>
      <c r="D16" t="s">
        <v>36</v>
      </c>
      <c r="E16">
        <v>8922080</v>
      </c>
      <c r="F16" t="s">
        <v>37</v>
      </c>
      <c r="G16" t="s">
        <v>24</v>
      </c>
      <c r="H16" t="s">
        <v>25</v>
      </c>
      <c r="I16" t="s">
        <v>26</v>
      </c>
      <c r="J16" t="s">
        <v>27</v>
      </c>
      <c r="K16">
        <v>16.399999999999999</v>
      </c>
      <c r="L16">
        <v>546</v>
      </c>
      <c r="M16">
        <v>17.760000000000002</v>
      </c>
      <c r="N16">
        <v>499</v>
      </c>
      <c r="O16">
        <v>26.54</v>
      </c>
      <c r="P16" s="18">
        <v>0</v>
      </c>
      <c r="Q16">
        <v>8955</v>
      </c>
      <c r="R16">
        <v>8863</v>
      </c>
      <c r="S16">
        <v>8955</v>
      </c>
      <c r="T16">
        <v>0</v>
      </c>
    </row>
    <row r="17" spans="1:20" x14ac:dyDescent="0.25">
      <c r="A17">
        <v>122442</v>
      </c>
      <c r="B17">
        <v>892</v>
      </c>
      <c r="C17" t="s">
        <v>21</v>
      </c>
      <c r="D17" t="s">
        <v>38</v>
      </c>
      <c r="E17">
        <v>8922095</v>
      </c>
      <c r="F17" t="s">
        <v>39</v>
      </c>
      <c r="G17" t="s">
        <v>24</v>
      </c>
      <c r="H17" t="s">
        <v>25</v>
      </c>
      <c r="I17" t="s">
        <v>26</v>
      </c>
      <c r="J17" t="s">
        <v>27</v>
      </c>
      <c r="K17">
        <v>16.399999999999999</v>
      </c>
      <c r="L17">
        <v>629</v>
      </c>
      <c r="M17">
        <v>17.760000000000002</v>
      </c>
      <c r="N17">
        <v>569</v>
      </c>
      <c r="O17">
        <v>26.54</v>
      </c>
      <c r="P17" s="18">
        <v>0</v>
      </c>
      <c r="Q17">
        <v>10316</v>
      </c>
      <c r="R17">
        <v>10106</v>
      </c>
      <c r="S17">
        <v>10316</v>
      </c>
      <c r="T17">
        <v>0</v>
      </c>
    </row>
    <row r="18" spans="1:20" x14ac:dyDescent="0.25">
      <c r="A18">
        <v>122456</v>
      </c>
      <c r="B18">
        <v>892</v>
      </c>
      <c r="C18" t="s">
        <v>21</v>
      </c>
      <c r="D18" t="s">
        <v>40</v>
      </c>
      <c r="E18">
        <v>8922117</v>
      </c>
      <c r="F18" t="s">
        <v>41</v>
      </c>
      <c r="G18" t="s">
        <v>24</v>
      </c>
      <c r="H18" t="s">
        <v>25</v>
      </c>
      <c r="I18" t="s">
        <v>26</v>
      </c>
      <c r="J18" t="s">
        <v>27</v>
      </c>
      <c r="K18">
        <v>16.399999999999999</v>
      </c>
      <c r="L18">
        <v>474</v>
      </c>
      <c r="M18">
        <v>17.760000000000002</v>
      </c>
      <c r="N18">
        <v>438</v>
      </c>
      <c r="O18">
        <v>26.54</v>
      </c>
      <c r="P18" s="18">
        <v>0</v>
      </c>
      <c r="Q18">
        <v>7774</v>
      </c>
      <c r="R18">
        <v>7779</v>
      </c>
      <c r="S18">
        <v>7779</v>
      </c>
      <c r="T18">
        <v>5</v>
      </c>
    </row>
    <row r="19" spans="1:20" x14ac:dyDescent="0.25">
      <c r="A19">
        <v>122465</v>
      </c>
      <c r="B19">
        <v>892</v>
      </c>
      <c r="C19" t="s">
        <v>21</v>
      </c>
      <c r="D19" t="s">
        <v>42</v>
      </c>
      <c r="E19">
        <v>8922128</v>
      </c>
      <c r="F19" t="s">
        <v>43</v>
      </c>
      <c r="G19" t="s">
        <v>24</v>
      </c>
      <c r="H19" t="s">
        <v>25</v>
      </c>
      <c r="I19" t="s">
        <v>26</v>
      </c>
      <c r="J19" t="s">
        <v>27</v>
      </c>
      <c r="K19">
        <v>16.399999999999999</v>
      </c>
      <c r="L19">
        <v>250</v>
      </c>
      <c r="M19">
        <v>17.760000000000002</v>
      </c>
      <c r="N19">
        <v>230</v>
      </c>
      <c r="O19">
        <v>26.54</v>
      </c>
      <c r="P19" s="18">
        <v>0</v>
      </c>
      <c r="Q19">
        <v>4100</v>
      </c>
      <c r="R19">
        <v>4085</v>
      </c>
      <c r="S19">
        <v>4100</v>
      </c>
      <c r="T19">
        <v>0</v>
      </c>
    </row>
    <row r="20" spans="1:20" x14ac:dyDescent="0.25">
      <c r="A20">
        <v>122474</v>
      </c>
      <c r="B20">
        <v>892</v>
      </c>
      <c r="C20" t="s">
        <v>21</v>
      </c>
      <c r="D20" t="s">
        <v>44</v>
      </c>
      <c r="E20">
        <v>8922151</v>
      </c>
      <c r="F20" t="s">
        <v>45</v>
      </c>
      <c r="G20" t="s">
        <v>24</v>
      </c>
      <c r="H20" t="s">
        <v>25</v>
      </c>
      <c r="I20" t="s">
        <v>26</v>
      </c>
      <c r="J20" t="s">
        <v>27</v>
      </c>
      <c r="K20">
        <v>16.399999999999999</v>
      </c>
      <c r="L20">
        <v>501</v>
      </c>
      <c r="M20">
        <v>17.760000000000002</v>
      </c>
      <c r="N20">
        <v>469</v>
      </c>
      <c r="O20">
        <v>26.54</v>
      </c>
      <c r="P20" s="18">
        <v>0</v>
      </c>
      <c r="Q20">
        <v>8217</v>
      </c>
      <c r="R20">
        <v>8330</v>
      </c>
      <c r="S20">
        <v>8330</v>
      </c>
      <c r="T20">
        <v>113</v>
      </c>
    </row>
    <row r="21" spans="1:20" x14ac:dyDescent="0.25">
      <c r="A21">
        <v>122476</v>
      </c>
      <c r="B21">
        <v>892</v>
      </c>
      <c r="C21" t="s">
        <v>21</v>
      </c>
      <c r="D21" t="s">
        <v>46</v>
      </c>
      <c r="E21">
        <v>8922153</v>
      </c>
      <c r="F21" t="s">
        <v>47</v>
      </c>
      <c r="G21" t="s">
        <v>24</v>
      </c>
      <c r="H21" t="s">
        <v>25</v>
      </c>
      <c r="I21" t="s">
        <v>26</v>
      </c>
      <c r="J21" t="s">
        <v>27</v>
      </c>
      <c r="K21">
        <v>16.399999999999999</v>
      </c>
      <c r="L21">
        <v>494</v>
      </c>
      <c r="M21">
        <v>17.760000000000002</v>
      </c>
      <c r="N21">
        <v>451</v>
      </c>
      <c r="O21">
        <v>26.54</v>
      </c>
      <c r="P21" s="18">
        <v>0</v>
      </c>
      <c r="Q21">
        <v>8102</v>
      </c>
      <c r="R21">
        <v>8010</v>
      </c>
      <c r="S21">
        <v>8102</v>
      </c>
      <c r="T21">
        <v>0</v>
      </c>
    </row>
    <row r="22" spans="1:20" x14ac:dyDescent="0.25">
      <c r="A22">
        <v>122480</v>
      </c>
      <c r="B22">
        <v>892</v>
      </c>
      <c r="C22" t="s">
        <v>21</v>
      </c>
      <c r="D22" t="s">
        <v>48</v>
      </c>
      <c r="E22">
        <v>8922157</v>
      </c>
      <c r="F22" t="s">
        <v>49</v>
      </c>
      <c r="G22" t="s">
        <v>24</v>
      </c>
      <c r="H22" t="s">
        <v>25</v>
      </c>
      <c r="I22" t="s">
        <v>26</v>
      </c>
      <c r="J22" t="s">
        <v>27</v>
      </c>
      <c r="K22">
        <v>16.399999999999999</v>
      </c>
      <c r="L22">
        <v>383</v>
      </c>
      <c r="M22">
        <v>17.760000000000002</v>
      </c>
      <c r="N22">
        <v>348</v>
      </c>
      <c r="O22">
        <v>26.54</v>
      </c>
      <c r="P22" s="18">
        <v>0</v>
      </c>
      <c r="Q22">
        <v>6282</v>
      </c>
      <c r="R22">
        <v>6181</v>
      </c>
      <c r="S22">
        <v>6282</v>
      </c>
      <c r="T22">
        <v>0</v>
      </c>
    </row>
    <row r="23" spans="1:20" x14ac:dyDescent="0.25">
      <c r="A23">
        <v>122481</v>
      </c>
      <c r="B23">
        <v>892</v>
      </c>
      <c r="C23" t="s">
        <v>21</v>
      </c>
      <c r="D23" t="s">
        <v>50</v>
      </c>
      <c r="E23">
        <v>8922158</v>
      </c>
      <c r="F23" t="s">
        <v>51</v>
      </c>
      <c r="G23" t="s">
        <v>24</v>
      </c>
      <c r="H23" t="s">
        <v>25</v>
      </c>
      <c r="I23" t="s">
        <v>26</v>
      </c>
      <c r="J23" t="s">
        <v>27</v>
      </c>
      <c r="K23">
        <v>16.399999999999999</v>
      </c>
      <c r="L23">
        <v>356</v>
      </c>
      <c r="M23">
        <v>17.760000000000002</v>
      </c>
      <c r="N23">
        <v>318</v>
      </c>
      <c r="O23">
        <v>26.54</v>
      </c>
      <c r="P23" s="18">
        <v>0</v>
      </c>
      <c r="Q23">
        <v>5839</v>
      </c>
      <c r="R23">
        <v>5648</v>
      </c>
      <c r="S23">
        <v>5839</v>
      </c>
      <c r="T23">
        <v>0</v>
      </c>
    </row>
    <row r="24" spans="1:20" x14ac:dyDescent="0.25">
      <c r="A24">
        <v>122486</v>
      </c>
      <c r="B24">
        <v>892</v>
      </c>
      <c r="C24" t="s">
        <v>21</v>
      </c>
      <c r="D24" t="s">
        <v>52</v>
      </c>
      <c r="E24">
        <v>8922163</v>
      </c>
      <c r="F24" t="s">
        <v>53</v>
      </c>
      <c r="G24" t="s">
        <v>24</v>
      </c>
      <c r="H24" t="s">
        <v>25</v>
      </c>
      <c r="I24" t="s">
        <v>26</v>
      </c>
      <c r="J24" t="s">
        <v>27</v>
      </c>
      <c r="K24">
        <v>16.399999999999999</v>
      </c>
      <c r="L24">
        <v>508</v>
      </c>
      <c r="M24">
        <v>17.760000000000002</v>
      </c>
      <c r="N24">
        <v>467</v>
      </c>
      <c r="O24">
        <v>26.54</v>
      </c>
      <c r="P24" s="18">
        <v>0</v>
      </c>
      <c r="Q24">
        <v>8332</v>
      </c>
      <c r="R24">
        <v>8294</v>
      </c>
      <c r="S24">
        <v>8332</v>
      </c>
      <c r="T24">
        <v>0</v>
      </c>
    </row>
    <row r="25" spans="1:20" x14ac:dyDescent="0.25">
      <c r="A25">
        <v>122493</v>
      </c>
      <c r="B25">
        <v>892</v>
      </c>
      <c r="C25" t="s">
        <v>21</v>
      </c>
      <c r="D25" t="s">
        <v>54</v>
      </c>
      <c r="E25">
        <v>8922170</v>
      </c>
      <c r="F25" t="s">
        <v>55</v>
      </c>
      <c r="G25" t="s">
        <v>24</v>
      </c>
      <c r="H25" t="s">
        <v>25</v>
      </c>
      <c r="I25" t="s">
        <v>26</v>
      </c>
      <c r="J25" t="s">
        <v>27</v>
      </c>
      <c r="K25">
        <v>16.399999999999999</v>
      </c>
      <c r="L25">
        <v>502</v>
      </c>
      <c r="M25">
        <v>17.760000000000002</v>
      </c>
      <c r="N25">
        <v>460</v>
      </c>
      <c r="O25">
        <v>26.54</v>
      </c>
      <c r="P25" s="18">
        <v>0</v>
      </c>
      <c r="Q25">
        <v>8233</v>
      </c>
      <c r="R25">
        <v>8170</v>
      </c>
      <c r="S25">
        <v>8233</v>
      </c>
      <c r="T25">
        <v>0</v>
      </c>
    </row>
    <row r="26" spans="1:20" x14ac:dyDescent="0.25">
      <c r="A26">
        <v>122561</v>
      </c>
      <c r="B26">
        <v>892</v>
      </c>
      <c r="C26" t="s">
        <v>21</v>
      </c>
      <c r="D26" t="s">
        <v>56</v>
      </c>
      <c r="E26">
        <v>8922360</v>
      </c>
      <c r="F26" t="s">
        <v>57</v>
      </c>
      <c r="G26" t="s">
        <v>24</v>
      </c>
      <c r="H26" t="s">
        <v>25</v>
      </c>
      <c r="I26" t="s">
        <v>26</v>
      </c>
      <c r="J26" t="s">
        <v>27</v>
      </c>
      <c r="K26">
        <v>16.399999999999999</v>
      </c>
      <c r="L26">
        <v>332</v>
      </c>
      <c r="M26">
        <v>17.760000000000002</v>
      </c>
      <c r="N26">
        <v>302</v>
      </c>
      <c r="O26">
        <v>26.54</v>
      </c>
      <c r="P26" s="18">
        <v>0</v>
      </c>
      <c r="Q26">
        <v>5445</v>
      </c>
      <c r="R26">
        <v>5364</v>
      </c>
      <c r="S26">
        <v>5445</v>
      </c>
      <c r="T26">
        <v>0</v>
      </c>
    </row>
    <row r="27" spans="1:20" x14ac:dyDescent="0.25">
      <c r="A27">
        <v>122702</v>
      </c>
      <c r="B27">
        <v>892</v>
      </c>
      <c r="C27" t="s">
        <v>21</v>
      </c>
      <c r="D27" t="s">
        <v>58</v>
      </c>
      <c r="E27">
        <v>8922894</v>
      </c>
      <c r="F27" t="s">
        <v>59</v>
      </c>
      <c r="G27" t="s">
        <v>24</v>
      </c>
      <c r="H27" t="s">
        <v>25</v>
      </c>
      <c r="I27" t="s">
        <v>26</v>
      </c>
      <c r="J27" t="s">
        <v>27</v>
      </c>
      <c r="K27">
        <v>16.399999999999999</v>
      </c>
      <c r="L27">
        <v>465</v>
      </c>
      <c r="M27">
        <v>17.760000000000002</v>
      </c>
      <c r="N27">
        <v>432</v>
      </c>
      <c r="O27">
        <v>26.54</v>
      </c>
      <c r="P27" s="18">
        <v>0</v>
      </c>
      <c r="Q27">
        <v>7626</v>
      </c>
      <c r="R27">
        <v>7673</v>
      </c>
      <c r="S27">
        <v>7673</v>
      </c>
      <c r="T27">
        <v>47</v>
      </c>
    </row>
    <row r="28" spans="1:20" x14ac:dyDescent="0.25">
      <c r="A28">
        <v>122703</v>
      </c>
      <c r="B28">
        <v>892</v>
      </c>
      <c r="C28" t="s">
        <v>21</v>
      </c>
      <c r="D28" t="s">
        <v>60</v>
      </c>
      <c r="E28">
        <v>8922897</v>
      </c>
      <c r="F28" t="s">
        <v>61</v>
      </c>
      <c r="G28" t="s">
        <v>24</v>
      </c>
      <c r="H28" t="s">
        <v>25</v>
      </c>
      <c r="I28" t="s">
        <v>26</v>
      </c>
      <c r="J28" t="s">
        <v>27</v>
      </c>
      <c r="K28">
        <v>16.399999999999999</v>
      </c>
      <c r="L28">
        <v>232</v>
      </c>
      <c r="M28">
        <v>17.760000000000002</v>
      </c>
      <c r="N28">
        <v>216</v>
      </c>
      <c r="O28">
        <v>26.54</v>
      </c>
      <c r="P28" s="18">
        <v>0</v>
      </c>
      <c r="Q28">
        <v>3805</v>
      </c>
      <c r="R28">
        <v>3837</v>
      </c>
      <c r="S28">
        <v>3837</v>
      </c>
      <c r="T28">
        <v>32</v>
      </c>
    </row>
    <row r="29" spans="1:20" x14ac:dyDescent="0.25">
      <c r="A29">
        <v>122733</v>
      </c>
      <c r="B29">
        <v>892</v>
      </c>
      <c r="C29" t="s">
        <v>21</v>
      </c>
      <c r="D29" t="s">
        <v>62</v>
      </c>
      <c r="E29">
        <v>8922929</v>
      </c>
      <c r="F29" t="s">
        <v>63</v>
      </c>
      <c r="G29" t="s">
        <v>24</v>
      </c>
      <c r="H29" t="s">
        <v>25</v>
      </c>
      <c r="I29" t="s">
        <v>26</v>
      </c>
      <c r="J29" t="s">
        <v>27</v>
      </c>
      <c r="K29">
        <v>16.399999999999999</v>
      </c>
      <c r="L29">
        <v>648</v>
      </c>
      <c r="M29">
        <v>17.760000000000002</v>
      </c>
      <c r="N29">
        <v>609</v>
      </c>
      <c r="O29">
        <v>26.54</v>
      </c>
      <c r="P29" s="18">
        <v>0</v>
      </c>
      <c r="Q29">
        <v>10628</v>
      </c>
      <c r="R29">
        <v>10816</v>
      </c>
      <c r="S29">
        <v>10816</v>
      </c>
      <c r="T29">
        <v>188</v>
      </c>
    </row>
    <row r="30" spans="1:20" x14ac:dyDescent="0.25">
      <c r="A30">
        <v>122828</v>
      </c>
      <c r="B30">
        <v>892</v>
      </c>
      <c r="C30" t="s">
        <v>21</v>
      </c>
      <c r="D30" t="s">
        <v>64</v>
      </c>
      <c r="E30">
        <v>8924026</v>
      </c>
      <c r="F30" t="s">
        <v>65</v>
      </c>
      <c r="G30" t="s">
        <v>66</v>
      </c>
      <c r="H30" t="s">
        <v>25</v>
      </c>
      <c r="I30" t="s">
        <v>26</v>
      </c>
      <c r="J30" t="s">
        <v>27</v>
      </c>
      <c r="K30">
        <v>16.399999999999999</v>
      </c>
      <c r="L30">
        <v>0</v>
      </c>
      <c r="M30">
        <v>17.760000000000002</v>
      </c>
      <c r="N30">
        <v>0</v>
      </c>
      <c r="O30">
        <v>26.54</v>
      </c>
      <c r="P30" s="18">
        <v>1310</v>
      </c>
      <c r="Q30">
        <v>34768</v>
      </c>
      <c r="R30">
        <v>34768</v>
      </c>
      <c r="S30">
        <v>34768</v>
      </c>
      <c r="T30">
        <v>0</v>
      </c>
    </row>
    <row r="31" spans="1:20" x14ac:dyDescent="0.25">
      <c r="A31">
        <v>131005</v>
      </c>
      <c r="B31">
        <v>892</v>
      </c>
      <c r="C31" t="s">
        <v>21</v>
      </c>
      <c r="D31" t="s">
        <v>67</v>
      </c>
      <c r="E31">
        <v>8923326</v>
      </c>
      <c r="F31" t="s">
        <v>68</v>
      </c>
      <c r="G31" t="s">
        <v>24</v>
      </c>
      <c r="H31" t="s">
        <v>25</v>
      </c>
      <c r="I31" t="s">
        <v>26</v>
      </c>
      <c r="J31" t="s">
        <v>27</v>
      </c>
      <c r="K31">
        <v>16.399999999999999</v>
      </c>
      <c r="L31">
        <v>499</v>
      </c>
      <c r="M31">
        <v>17.760000000000002</v>
      </c>
      <c r="N31">
        <v>463</v>
      </c>
      <c r="O31">
        <v>26.54</v>
      </c>
      <c r="P31" s="18">
        <v>0</v>
      </c>
      <c r="Q31">
        <v>8184</v>
      </c>
      <c r="R31">
        <v>8223</v>
      </c>
      <c r="S31">
        <v>8223</v>
      </c>
      <c r="T31">
        <v>39</v>
      </c>
    </row>
    <row r="32" spans="1:20" x14ac:dyDescent="0.25">
      <c r="A32">
        <v>131006</v>
      </c>
      <c r="B32">
        <v>892</v>
      </c>
      <c r="C32" t="s">
        <v>21</v>
      </c>
      <c r="D32" t="s">
        <v>69</v>
      </c>
      <c r="E32">
        <v>8923327</v>
      </c>
      <c r="F32" t="s">
        <v>70</v>
      </c>
      <c r="G32" t="s">
        <v>24</v>
      </c>
      <c r="H32" t="s">
        <v>25</v>
      </c>
      <c r="I32" t="s">
        <v>26</v>
      </c>
      <c r="J32" t="s">
        <v>27</v>
      </c>
      <c r="K32">
        <v>16.399999999999999</v>
      </c>
      <c r="L32">
        <v>308</v>
      </c>
      <c r="M32">
        <v>17.760000000000002</v>
      </c>
      <c r="N32">
        <v>293</v>
      </c>
      <c r="O32">
        <v>26.54</v>
      </c>
      <c r="P32" s="18">
        <v>0</v>
      </c>
      <c r="Q32">
        <v>5052</v>
      </c>
      <c r="R32">
        <v>5204</v>
      </c>
      <c r="S32">
        <v>5204</v>
      </c>
      <c r="T32">
        <v>152</v>
      </c>
    </row>
    <row r="33" spans="1:20" x14ac:dyDescent="0.25">
      <c r="A33">
        <v>131007</v>
      </c>
      <c r="B33">
        <v>892</v>
      </c>
      <c r="C33" t="s">
        <v>21</v>
      </c>
      <c r="D33" t="s">
        <v>71</v>
      </c>
      <c r="E33">
        <v>8923329</v>
      </c>
      <c r="F33" t="s">
        <v>72</v>
      </c>
      <c r="G33" t="s">
        <v>24</v>
      </c>
      <c r="H33" t="s">
        <v>25</v>
      </c>
      <c r="I33" t="s">
        <v>26</v>
      </c>
      <c r="J33" t="s">
        <v>27</v>
      </c>
      <c r="K33">
        <v>16.399999999999999</v>
      </c>
      <c r="L33">
        <v>527</v>
      </c>
      <c r="M33">
        <v>17.760000000000002</v>
      </c>
      <c r="N33">
        <v>494</v>
      </c>
      <c r="O33">
        <v>26.54</v>
      </c>
      <c r="P33" s="18">
        <v>0</v>
      </c>
      <c r="Q33">
        <v>8643</v>
      </c>
      <c r="R33">
        <v>8774</v>
      </c>
      <c r="S33">
        <v>8774</v>
      </c>
      <c r="T33">
        <v>131</v>
      </c>
    </row>
    <row r="34" spans="1:20" x14ac:dyDescent="0.25">
      <c r="A34">
        <v>131017</v>
      </c>
      <c r="B34">
        <v>892</v>
      </c>
      <c r="C34" t="s">
        <v>21</v>
      </c>
      <c r="D34" t="s">
        <v>73</v>
      </c>
      <c r="E34">
        <v>8923328</v>
      </c>
      <c r="F34" t="s">
        <v>74</v>
      </c>
      <c r="G34" t="s">
        <v>24</v>
      </c>
      <c r="H34" t="s">
        <v>25</v>
      </c>
      <c r="I34" t="s">
        <v>26</v>
      </c>
      <c r="J34" t="s">
        <v>27</v>
      </c>
      <c r="K34">
        <v>16.399999999999999</v>
      </c>
      <c r="L34">
        <v>252</v>
      </c>
      <c r="M34">
        <v>17.760000000000002</v>
      </c>
      <c r="N34">
        <v>230</v>
      </c>
      <c r="O34">
        <v>26.54</v>
      </c>
      <c r="P34" s="18">
        <v>0</v>
      </c>
      <c r="Q34">
        <v>4133</v>
      </c>
      <c r="R34">
        <v>4085</v>
      </c>
      <c r="S34">
        <v>4133</v>
      </c>
      <c r="T34">
        <v>0</v>
      </c>
    </row>
    <row r="35" spans="1:20" x14ac:dyDescent="0.25">
      <c r="A35">
        <v>134253</v>
      </c>
      <c r="B35">
        <v>892</v>
      </c>
      <c r="C35" t="s">
        <v>21</v>
      </c>
      <c r="D35" t="s">
        <v>75</v>
      </c>
      <c r="E35">
        <v>8926905</v>
      </c>
      <c r="F35" t="s">
        <v>76</v>
      </c>
      <c r="G35" t="s">
        <v>66</v>
      </c>
      <c r="H35" t="s">
        <v>77</v>
      </c>
      <c r="I35" t="s">
        <v>78</v>
      </c>
      <c r="J35" t="s">
        <v>27</v>
      </c>
      <c r="K35">
        <v>16.399999999999999</v>
      </c>
      <c r="L35">
        <v>0</v>
      </c>
      <c r="M35">
        <v>17.760000000000002</v>
      </c>
      <c r="N35">
        <v>0</v>
      </c>
      <c r="O35">
        <v>26.54</v>
      </c>
      <c r="P35" s="18">
        <v>718.17837667499998</v>
      </c>
      <c r="Q35">
        <v>19061</v>
      </c>
      <c r="R35">
        <v>19061</v>
      </c>
      <c r="S35">
        <v>19061</v>
      </c>
      <c r="T35">
        <v>0</v>
      </c>
    </row>
    <row r="36" spans="1:20" x14ac:dyDescent="0.25">
      <c r="A36">
        <v>134841</v>
      </c>
      <c r="B36">
        <v>892</v>
      </c>
      <c r="C36" t="s">
        <v>21</v>
      </c>
      <c r="D36" t="s">
        <v>79</v>
      </c>
      <c r="E36">
        <v>8923323</v>
      </c>
      <c r="F36" t="s">
        <v>80</v>
      </c>
      <c r="G36" t="s">
        <v>24</v>
      </c>
      <c r="H36" t="s">
        <v>25</v>
      </c>
      <c r="I36" t="s">
        <v>26</v>
      </c>
      <c r="J36" t="s">
        <v>27</v>
      </c>
      <c r="K36">
        <v>16.399999999999999</v>
      </c>
      <c r="L36">
        <v>494</v>
      </c>
      <c r="M36">
        <v>17.760000000000002</v>
      </c>
      <c r="N36">
        <v>452</v>
      </c>
      <c r="O36">
        <v>26.54</v>
      </c>
      <c r="P36" s="18">
        <v>0</v>
      </c>
      <c r="Q36">
        <v>8102</v>
      </c>
      <c r="R36">
        <v>8028</v>
      </c>
      <c r="S36">
        <v>8102</v>
      </c>
      <c r="T36">
        <v>0</v>
      </c>
    </row>
    <row r="37" spans="1:20" x14ac:dyDescent="0.25">
      <c r="A37">
        <v>134842</v>
      </c>
      <c r="B37">
        <v>892</v>
      </c>
      <c r="C37" t="s">
        <v>21</v>
      </c>
      <c r="D37" t="s">
        <v>81</v>
      </c>
      <c r="E37">
        <v>8923324</v>
      </c>
      <c r="F37" t="s">
        <v>82</v>
      </c>
      <c r="G37" t="s">
        <v>24</v>
      </c>
      <c r="H37" t="s">
        <v>25</v>
      </c>
      <c r="I37" t="s">
        <v>26</v>
      </c>
      <c r="J37" t="s">
        <v>27</v>
      </c>
      <c r="K37">
        <v>16.399999999999999</v>
      </c>
      <c r="L37">
        <v>248</v>
      </c>
      <c r="M37">
        <v>17.760000000000002</v>
      </c>
      <c r="N37">
        <v>231</v>
      </c>
      <c r="O37">
        <v>26.54</v>
      </c>
      <c r="P37" s="18">
        <v>0</v>
      </c>
      <c r="Q37">
        <v>4068</v>
      </c>
      <c r="R37">
        <v>4103</v>
      </c>
      <c r="S37">
        <v>4103</v>
      </c>
      <c r="T37">
        <v>35</v>
      </c>
    </row>
    <row r="38" spans="1:20" x14ac:dyDescent="0.25">
      <c r="A38">
        <v>135108</v>
      </c>
      <c r="B38">
        <v>892</v>
      </c>
      <c r="C38" t="s">
        <v>21</v>
      </c>
      <c r="D38" t="s">
        <v>83</v>
      </c>
      <c r="E38">
        <v>8921012</v>
      </c>
      <c r="F38" t="s">
        <v>84</v>
      </c>
      <c r="G38" t="s">
        <v>85</v>
      </c>
      <c r="H38" t="s">
        <v>86</v>
      </c>
      <c r="I38" t="s">
        <v>26</v>
      </c>
      <c r="J38" t="s">
        <v>27</v>
      </c>
      <c r="K38">
        <v>16.399999999999999</v>
      </c>
      <c r="L38">
        <v>111</v>
      </c>
      <c r="M38">
        <v>17.760000000000002</v>
      </c>
      <c r="N38">
        <v>111</v>
      </c>
      <c r="O38">
        <v>26.54</v>
      </c>
      <c r="P38" s="18">
        <v>0</v>
      </c>
      <c r="Q38">
        <v>1821</v>
      </c>
      <c r="R38">
        <v>1972</v>
      </c>
      <c r="S38">
        <v>1972</v>
      </c>
      <c r="T38">
        <v>151</v>
      </c>
    </row>
    <row r="39" spans="1:20" x14ac:dyDescent="0.25">
      <c r="A39">
        <v>135761</v>
      </c>
      <c r="B39">
        <v>892</v>
      </c>
      <c r="C39" t="s">
        <v>21</v>
      </c>
      <c r="D39" t="s">
        <v>87</v>
      </c>
      <c r="E39">
        <v>8926906</v>
      </c>
      <c r="F39" t="s">
        <v>88</v>
      </c>
      <c r="G39" t="s">
        <v>66</v>
      </c>
      <c r="H39" t="s">
        <v>77</v>
      </c>
      <c r="I39" t="s">
        <v>78</v>
      </c>
      <c r="J39" t="s">
        <v>27</v>
      </c>
      <c r="K39">
        <v>16.399999999999999</v>
      </c>
      <c r="L39">
        <v>0</v>
      </c>
      <c r="M39">
        <v>17.760000000000002</v>
      </c>
      <c r="N39">
        <v>0</v>
      </c>
      <c r="O39">
        <v>26.54</v>
      </c>
      <c r="P39" s="18">
        <v>745.20937417499999</v>
      </c>
      <c r="Q39">
        <v>19778</v>
      </c>
      <c r="R39">
        <v>19778</v>
      </c>
      <c r="S39">
        <v>19778</v>
      </c>
      <c r="T39">
        <v>0</v>
      </c>
    </row>
    <row r="40" spans="1:20" x14ac:dyDescent="0.25">
      <c r="A40">
        <v>135881</v>
      </c>
      <c r="B40">
        <v>892</v>
      </c>
      <c r="C40" t="s">
        <v>21</v>
      </c>
      <c r="D40" t="s">
        <v>89</v>
      </c>
      <c r="E40">
        <v>8926907</v>
      </c>
      <c r="F40" t="s">
        <v>90</v>
      </c>
      <c r="G40" t="s">
        <v>91</v>
      </c>
      <c r="H40" t="s">
        <v>77</v>
      </c>
      <c r="I40" t="s">
        <v>78</v>
      </c>
      <c r="J40" t="s">
        <v>27</v>
      </c>
      <c r="K40">
        <v>16.399999999999999</v>
      </c>
      <c r="L40">
        <v>968</v>
      </c>
      <c r="M40">
        <v>17.760000000000002</v>
      </c>
      <c r="N40">
        <v>894</v>
      </c>
      <c r="O40">
        <v>26.54</v>
      </c>
      <c r="P40" s="18">
        <v>2002.4628108166667</v>
      </c>
      <c r="Q40">
        <v>69021</v>
      </c>
      <c r="R40">
        <v>69023</v>
      </c>
      <c r="S40">
        <v>69023</v>
      </c>
      <c r="T40">
        <v>2</v>
      </c>
    </row>
    <row r="41" spans="1:20" x14ac:dyDescent="0.25">
      <c r="A41">
        <v>136232</v>
      </c>
      <c r="B41">
        <v>892</v>
      </c>
      <c r="C41" t="s">
        <v>21</v>
      </c>
      <c r="D41" t="s">
        <v>92</v>
      </c>
      <c r="E41">
        <v>8923332</v>
      </c>
      <c r="F41" t="s">
        <v>93</v>
      </c>
      <c r="G41" t="s">
        <v>24</v>
      </c>
      <c r="H41" t="s">
        <v>25</v>
      </c>
      <c r="I41" t="s">
        <v>26</v>
      </c>
      <c r="J41" t="s">
        <v>27</v>
      </c>
      <c r="K41">
        <v>16.399999999999999</v>
      </c>
      <c r="L41">
        <v>435</v>
      </c>
      <c r="M41">
        <v>17.760000000000002</v>
      </c>
      <c r="N41">
        <v>407</v>
      </c>
      <c r="O41">
        <v>26.54</v>
      </c>
      <c r="P41" s="18">
        <v>0</v>
      </c>
      <c r="Q41">
        <v>7134</v>
      </c>
      <c r="R41">
        <v>7229</v>
      </c>
      <c r="S41">
        <v>7229</v>
      </c>
      <c r="T41">
        <v>95</v>
      </c>
    </row>
    <row r="42" spans="1:20" x14ac:dyDescent="0.25">
      <c r="A42">
        <v>136724</v>
      </c>
      <c r="B42">
        <v>892</v>
      </c>
      <c r="C42" t="s">
        <v>21</v>
      </c>
      <c r="D42" t="s">
        <v>94</v>
      </c>
      <c r="E42">
        <v>8924064</v>
      </c>
      <c r="F42" t="s">
        <v>95</v>
      </c>
      <c r="G42" t="s">
        <v>66</v>
      </c>
      <c r="H42" t="s">
        <v>96</v>
      </c>
      <c r="I42" t="s">
        <v>78</v>
      </c>
      <c r="J42" t="s">
        <v>27</v>
      </c>
      <c r="K42">
        <v>16.399999999999999</v>
      </c>
      <c r="L42">
        <v>0</v>
      </c>
      <c r="M42">
        <v>17.760000000000002</v>
      </c>
      <c r="N42">
        <v>0</v>
      </c>
      <c r="O42">
        <v>26.54</v>
      </c>
      <c r="P42" s="18">
        <v>1022</v>
      </c>
      <c r="Q42">
        <v>27124</v>
      </c>
      <c r="R42">
        <v>27124</v>
      </c>
      <c r="S42">
        <v>27124</v>
      </c>
      <c r="T42">
        <v>0</v>
      </c>
    </row>
    <row r="43" spans="1:20" x14ac:dyDescent="0.25">
      <c r="A43">
        <v>137182</v>
      </c>
      <c r="B43">
        <v>892</v>
      </c>
      <c r="C43" t="s">
        <v>21</v>
      </c>
      <c r="D43" t="s">
        <v>97</v>
      </c>
      <c r="E43">
        <v>8922081</v>
      </c>
      <c r="F43" t="s">
        <v>98</v>
      </c>
      <c r="G43" t="s">
        <v>24</v>
      </c>
      <c r="H43" t="s">
        <v>96</v>
      </c>
      <c r="I43" t="s">
        <v>78</v>
      </c>
      <c r="J43" t="s">
        <v>27</v>
      </c>
      <c r="K43">
        <v>16.399999999999999</v>
      </c>
      <c r="L43">
        <v>735</v>
      </c>
      <c r="M43">
        <v>17.760000000000002</v>
      </c>
      <c r="N43">
        <v>682</v>
      </c>
      <c r="O43">
        <v>26.54</v>
      </c>
      <c r="P43" s="18">
        <v>0</v>
      </c>
      <c r="Q43">
        <v>12054</v>
      </c>
      <c r="R43">
        <v>12113</v>
      </c>
      <c r="S43">
        <v>12113</v>
      </c>
      <c r="T43">
        <v>59</v>
      </c>
    </row>
    <row r="44" spans="1:20" x14ac:dyDescent="0.25">
      <c r="A44">
        <v>137184</v>
      </c>
      <c r="B44">
        <v>892</v>
      </c>
      <c r="C44" t="s">
        <v>21</v>
      </c>
      <c r="D44" t="s">
        <v>99</v>
      </c>
      <c r="E44">
        <v>8924000</v>
      </c>
      <c r="F44" t="s">
        <v>100</v>
      </c>
      <c r="G44" t="s">
        <v>66</v>
      </c>
      <c r="H44" t="s">
        <v>77</v>
      </c>
      <c r="I44" t="s">
        <v>78</v>
      </c>
      <c r="J44" t="s">
        <v>27</v>
      </c>
      <c r="K44">
        <v>16.399999999999999</v>
      </c>
      <c r="L44">
        <v>0</v>
      </c>
      <c r="M44">
        <v>17.760000000000002</v>
      </c>
      <c r="N44">
        <v>0</v>
      </c>
      <c r="O44">
        <v>26.54</v>
      </c>
      <c r="P44" s="18">
        <v>724.76666567500001</v>
      </c>
      <c r="Q44">
        <v>19236</v>
      </c>
      <c r="R44">
        <v>19236</v>
      </c>
      <c r="S44">
        <v>19236</v>
      </c>
      <c r="T44">
        <v>0</v>
      </c>
    </row>
    <row r="45" spans="1:20" x14ac:dyDescent="0.25">
      <c r="A45">
        <v>137425</v>
      </c>
      <c r="B45">
        <v>892</v>
      </c>
      <c r="C45" t="s">
        <v>21</v>
      </c>
      <c r="D45" t="s">
        <v>101</v>
      </c>
      <c r="E45">
        <v>8923319</v>
      </c>
      <c r="F45" t="s">
        <v>102</v>
      </c>
      <c r="G45" t="s">
        <v>24</v>
      </c>
      <c r="H45" t="s">
        <v>96</v>
      </c>
      <c r="I45" t="s">
        <v>78</v>
      </c>
      <c r="J45" t="s">
        <v>27</v>
      </c>
      <c r="K45">
        <v>16.399999999999999</v>
      </c>
      <c r="L45">
        <v>272</v>
      </c>
      <c r="M45">
        <v>17.760000000000002</v>
      </c>
      <c r="N45">
        <v>254</v>
      </c>
      <c r="O45">
        <v>26.54</v>
      </c>
      <c r="P45" s="18">
        <v>0</v>
      </c>
      <c r="Q45">
        <v>4461</v>
      </c>
      <c r="R45">
        <v>4512</v>
      </c>
      <c r="S45">
        <v>4512</v>
      </c>
      <c r="T45">
        <v>51</v>
      </c>
    </row>
    <row r="46" spans="1:20" x14ac:dyDescent="0.25">
      <c r="A46">
        <v>137439</v>
      </c>
      <c r="B46">
        <v>892</v>
      </c>
      <c r="C46" t="s">
        <v>21</v>
      </c>
      <c r="D46" t="s">
        <v>103</v>
      </c>
      <c r="E46">
        <v>8923320</v>
      </c>
      <c r="F46" t="s">
        <v>104</v>
      </c>
      <c r="G46" t="s">
        <v>24</v>
      </c>
      <c r="H46" t="s">
        <v>96</v>
      </c>
      <c r="I46" t="s">
        <v>78</v>
      </c>
      <c r="J46" t="s">
        <v>27</v>
      </c>
      <c r="K46">
        <v>16.399999999999999</v>
      </c>
      <c r="L46">
        <v>268</v>
      </c>
      <c r="M46">
        <v>17.760000000000002</v>
      </c>
      <c r="N46">
        <v>248</v>
      </c>
      <c r="O46">
        <v>26.54</v>
      </c>
      <c r="P46" s="18">
        <v>0</v>
      </c>
      <c r="Q46">
        <v>4396</v>
      </c>
      <c r="R46">
        <v>4405</v>
      </c>
      <c r="S46">
        <v>4405</v>
      </c>
      <c r="T46">
        <v>9</v>
      </c>
    </row>
    <row r="47" spans="1:20" x14ac:dyDescent="0.25">
      <c r="A47">
        <v>137443</v>
      </c>
      <c r="B47">
        <v>892</v>
      </c>
      <c r="C47" t="s">
        <v>21</v>
      </c>
      <c r="D47" t="s">
        <v>105</v>
      </c>
      <c r="E47">
        <v>8922898</v>
      </c>
      <c r="F47" t="s">
        <v>106</v>
      </c>
      <c r="G47" t="s">
        <v>24</v>
      </c>
      <c r="H47" t="s">
        <v>96</v>
      </c>
      <c r="I47" t="s">
        <v>78</v>
      </c>
      <c r="J47" t="s">
        <v>27</v>
      </c>
      <c r="K47">
        <v>16.399999999999999</v>
      </c>
      <c r="L47">
        <v>264</v>
      </c>
      <c r="M47">
        <v>17.760000000000002</v>
      </c>
      <c r="N47">
        <v>242</v>
      </c>
      <c r="O47">
        <v>26.54</v>
      </c>
      <c r="P47" s="18">
        <v>0</v>
      </c>
      <c r="Q47">
        <v>4330</v>
      </c>
      <c r="R47">
        <v>4298</v>
      </c>
      <c r="S47">
        <v>4330</v>
      </c>
      <c r="T47">
        <v>0</v>
      </c>
    </row>
    <row r="48" spans="1:20" x14ac:dyDescent="0.25">
      <c r="A48">
        <v>137480</v>
      </c>
      <c r="B48">
        <v>892</v>
      </c>
      <c r="C48" t="s">
        <v>21</v>
      </c>
      <c r="D48" t="s">
        <v>107</v>
      </c>
      <c r="E48">
        <v>8922110</v>
      </c>
      <c r="F48" t="s">
        <v>108</v>
      </c>
      <c r="G48" t="s">
        <v>24</v>
      </c>
      <c r="H48" t="s">
        <v>96</v>
      </c>
      <c r="I48" t="s">
        <v>78</v>
      </c>
      <c r="J48" t="s">
        <v>27</v>
      </c>
      <c r="K48">
        <v>16.399999999999999</v>
      </c>
      <c r="L48">
        <v>756</v>
      </c>
      <c r="M48">
        <v>17.760000000000002</v>
      </c>
      <c r="N48">
        <v>705</v>
      </c>
      <c r="O48">
        <v>26.54</v>
      </c>
      <c r="P48" s="18">
        <v>0</v>
      </c>
      <c r="Q48">
        <v>12399</v>
      </c>
      <c r="R48">
        <v>12521</v>
      </c>
      <c r="S48">
        <v>12521</v>
      </c>
      <c r="T48">
        <v>122</v>
      </c>
    </row>
    <row r="49" spans="1:20" x14ac:dyDescent="0.25">
      <c r="A49">
        <v>137525</v>
      </c>
      <c r="B49">
        <v>892</v>
      </c>
      <c r="C49" t="s">
        <v>21</v>
      </c>
      <c r="D49" t="s">
        <v>109</v>
      </c>
      <c r="E49">
        <v>8922074</v>
      </c>
      <c r="F49" t="s">
        <v>110</v>
      </c>
      <c r="G49" t="s">
        <v>24</v>
      </c>
      <c r="H49" t="s">
        <v>96</v>
      </c>
      <c r="I49" t="s">
        <v>78</v>
      </c>
      <c r="J49" t="s">
        <v>27</v>
      </c>
      <c r="K49">
        <v>16.399999999999999</v>
      </c>
      <c r="L49">
        <v>264</v>
      </c>
      <c r="M49">
        <v>17.760000000000002</v>
      </c>
      <c r="N49">
        <v>241</v>
      </c>
      <c r="O49">
        <v>26.54</v>
      </c>
      <c r="P49" s="18">
        <v>0</v>
      </c>
      <c r="Q49">
        <v>4330</v>
      </c>
      <c r="R49">
        <v>4281</v>
      </c>
      <c r="S49">
        <v>4330</v>
      </c>
      <c r="T49">
        <v>0</v>
      </c>
    </row>
    <row r="50" spans="1:20" x14ac:dyDescent="0.25">
      <c r="A50">
        <v>137526</v>
      </c>
      <c r="B50">
        <v>892</v>
      </c>
      <c r="C50" t="s">
        <v>21</v>
      </c>
      <c r="D50" t="s">
        <v>111</v>
      </c>
      <c r="E50">
        <v>8923331</v>
      </c>
      <c r="F50" t="s">
        <v>112</v>
      </c>
      <c r="G50" t="s">
        <v>24</v>
      </c>
      <c r="H50" t="s">
        <v>96</v>
      </c>
      <c r="I50" t="s">
        <v>78</v>
      </c>
      <c r="J50" t="s">
        <v>27</v>
      </c>
      <c r="K50">
        <v>16.399999999999999</v>
      </c>
      <c r="L50">
        <v>261</v>
      </c>
      <c r="M50">
        <v>17.760000000000002</v>
      </c>
      <c r="N50">
        <v>241</v>
      </c>
      <c r="O50">
        <v>26.54</v>
      </c>
      <c r="P50" s="18">
        <v>0</v>
      </c>
      <c r="Q50">
        <v>4281</v>
      </c>
      <c r="R50">
        <v>4281</v>
      </c>
      <c r="S50">
        <v>4281</v>
      </c>
      <c r="T50">
        <v>0</v>
      </c>
    </row>
    <row r="51" spans="1:20" x14ac:dyDescent="0.25">
      <c r="A51">
        <v>137550</v>
      </c>
      <c r="B51">
        <v>892</v>
      </c>
      <c r="C51" t="s">
        <v>21</v>
      </c>
      <c r="D51" t="s">
        <v>113</v>
      </c>
      <c r="E51">
        <v>8922939</v>
      </c>
      <c r="F51" t="s">
        <v>114</v>
      </c>
      <c r="G51" t="s">
        <v>24</v>
      </c>
      <c r="H51" t="s">
        <v>96</v>
      </c>
      <c r="I51" t="s">
        <v>78</v>
      </c>
      <c r="J51" t="s">
        <v>27</v>
      </c>
      <c r="K51">
        <v>16.399999999999999</v>
      </c>
      <c r="L51">
        <v>380</v>
      </c>
      <c r="M51">
        <v>17.760000000000002</v>
      </c>
      <c r="N51">
        <v>348</v>
      </c>
      <c r="O51">
        <v>26.54</v>
      </c>
      <c r="P51" s="18">
        <v>0</v>
      </c>
      <c r="Q51">
        <v>6232</v>
      </c>
      <c r="R51">
        <v>6181</v>
      </c>
      <c r="S51">
        <v>6232</v>
      </c>
      <c r="T51">
        <v>0</v>
      </c>
    </row>
    <row r="52" spans="1:20" x14ac:dyDescent="0.25">
      <c r="A52">
        <v>137786</v>
      </c>
      <c r="B52">
        <v>892</v>
      </c>
      <c r="C52" t="s">
        <v>21</v>
      </c>
      <c r="D52" t="s">
        <v>115</v>
      </c>
      <c r="E52">
        <v>8923330</v>
      </c>
      <c r="F52" t="s">
        <v>116</v>
      </c>
      <c r="G52" t="s">
        <v>24</v>
      </c>
      <c r="H52" t="s">
        <v>96</v>
      </c>
      <c r="I52" t="s">
        <v>78</v>
      </c>
      <c r="J52" t="s">
        <v>27</v>
      </c>
      <c r="K52">
        <v>16.399999999999999</v>
      </c>
      <c r="L52">
        <v>503</v>
      </c>
      <c r="M52">
        <v>17.760000000000002</v>
      </c>
      <c r="N52">
        <v>462</v>
      </c>
      <c r="O52">
        <v>26.54</v>
      </c>
      <c r="P52" s="18">
        <v>0</v>
      </c>
      <c r="Q52">
        <v>8250</v>
      </c>
      <c r="R52">
        <v>8206</v>
      </c>
      <c r="S52">
        <v>8250</v>
      </c>
      <c r="T52">
        <v>0</v>
      </c>
    </row>
    <row r="53" spans="1:20" x14ac:dyDescent="0.25">
      <c r="A53">
        <v>137798</v>
      </c>
      <c r="B53">
        <v>892</v>
      </c>
      <c r="C53" t="s">
        <v>21</v>
      </c>
      <c r="D53" t="s">
        <v>117</v>
      </c>
      <c r="E53">
        <v>8924615</v>
      </c>
      <c r="F53" t="s">
        <v>118</v>
      </c>
      <c r="G53" t="s">
        <v>66</v>
      </c>
      <c r="H53" t="s">
        <v>96</v>
      </c>
      <c r="I53" t="s">
        <v>78</v>
      </c>
      <c r="J53" t="s">
        <v>27</v>
      </c>
      <c r="K53">
        <v>16.399999999999999</v>
      </c>
      <c r="L53">
        <v>0</v>
      </c>
      <c r="M53">
        <v>17.760000000000002</v>
      </c>
      <c r="N53">
        <v>0</v>
      </c>
      <c r="O53">
        <v>26.54</v>
      </c>
      <c r="P53" s="18">
        <v>1500.8584581999999</v>
      </c>
      <c r="Q53">
        <v>39833</v>
      </c>
      <c r="R53">
        <v>39833</v>
      </c>
      <c r="S53">
        <v>39833</v>
      </c>
      <c r="T53">
        <v>0</v>
      </c>
    </row>
    <row r="54" spans="1:20" x14ac:dyDescent="0.25">
      <c r="A54">
        <v>138338</v>
      </c>
      <c r="B54">
        <v>892</v>
      </c>
      <c r="C54" t="s">
        <v>21</v>
      </c>
      <c r="D54" t="s">
        <v>119</v>
      </c>
      <c r="E54">
        <v>8923318</v>
      </c>
      <c r="F54" t="s">
        <v>120</v>
      </c>
      <c r="G54" t="s">
        <v>24</v>
      </c>
      <c r="H54" t="s">
        <v>96</v>
      </c>
      <c r="I54" t="s">
        <v>78</v>
      </c>
      <c r="J54" t="s">
        <v>27</v>
      </c>
      <c r="K54">
        <v>16.399999999999999</v>
      </c>
      <c r="L54">
        <v>269</v>
      </c>
      <c r="M54">
        <v>17.760000000000002</v>
      </c>
      <c r="N54">
        <v>248</v>
      </c>
      <c r="O54">
        <v>26.54</v>
      </c>
      <c r="P54" s="18">
        <v>0</v>
      </c>
      <c r="Q54">
        <v>4412</v>
      </c>
      <c r="R54">
        <v>4405</v>
      </c>
      <c r="S54">
        <v>4412</v>
      </c>
      <c r="T54">
        <v>0</v>
      </c>
    </row>
    <row r="55" spans="1:20" x14ac:dyDescent="0.25">
      <c r="A55">
        <v>138339</v>
      </c>
      <c r="B55">
        <v>892</v>
      </c>
      <c r="C55" t="s">
        <v>21</v>
      </c>
      <c r="D55" t="s">
        <v>121</v>
      </c>
      <c r="E55">
        <v>8923313</v>
      </c>
      <c r="F55" t="s">
        <v>122</v>
      </c>
      <c r="G55" t="s">
        <v>24</v>
      </c>
      <c r="H55" t="s">
        <v>96</v>
      </c>
      <c r="I55" t="s">
        <v>78</v>
      </c>
      <c r="J55" t="s">
        <v>27</v>
      </c>
      <c r="K55">
        <v>16.399999999999999</v>
      </c>
      <c r="L55">
        <v>271</v>
      </c>
      <c r="M55">
        <v>17.760000000000002</v>
      </c>
      <c r="N55">
        <v>251</v>
      </c>
      <c r="O55">
        <v>26.54</v>
      </c>
      <c r="P55" s="18">
        <v>0</v>
      </c>
      <c r="Q55">
        <v>4445</v>
      </c>
      <c r="R55">
        <v>4458</v>
      </c>
      <c r="S55">
        <v>4458</v>
      </c>
      <c r="T55">
        <v>13</v>
      </c>
    </row>
    <row r="56" spans="1:20" x14ac:dyDescent="0.25">
      <c r="A56">
        <v>138340</v>
      </c>
      <c r="B56">
        <v>892</v>
      </c>
      <c r="C56" t="s">
        <v>21</v>
      </c>
      <c r="D56" t="s">
        <v>123</v>
      </c>
      <c r="E56">
        <v>8923317</v>
      </c>
      <c r="F56" t="s">
        <v>124</v>
      </c>
      <c r="G56" t="s">
        <v>24</v>
      </c>
      <c r="H56" t="s">
        <v>96</v>
      </c>
      <c r="I56" t="s">
        <v>78</v>
      </c>
      <c r="J56" t="s">
        <v>27</v>
      </c>
      <c r="K56">
        <v>16.399999999999999</v>
      </c>
      <c r="L56">
        <v>466</v>
      </c>
      <c r="M56">
        <v>17.760000000000002</v>
      </c>
      <c r="N56">
        <v>421</v>
      </c>
      <c r="O56">
        <v>26.54</v>
      </c>
      <c r="P56" s="18">
        <v>0</v>
      </c>
      <c r="Q56">
        <v>7643</v>
      </c>
      <c r="R56">
        <v>7477</v>
      </c>
      <c r="S56">
        <v>7643</v>
      </c>
      <c r="T56">
        <v>0</v>
      </c>
    </row>
    <row r="57" spans="1:20" x14ac:dyDescent="0.25">
      <c r="A57">
        <v>138341</v>
      </c>
      <c r="B57">
        <v>892</v>
      </c>
      <c r="C57" t="s">
        <v>21</v>
      </c>
      <c r="D57" t="s">
        <v>125</v>
      </c>
      <c r="E57">
        <v>8925404</v>
      </c>
      <c r="F57" t="s">
        <v>126</v>
      </c>
      <c r="G57" t="s">
        <v>66</v>
      </c>
      <c r="H57" t="s">
        <v>96</v>
      </c>
      <c r="I57" t="s">
        <v>78</v>
      </c>
      <c r="J57" t="s">
        <v>27</v>
      </c>
      <c r="K57">
        <v>16.399999999999999</v>
      </c>
      <c r="L57">
        <v>0</v>
      </c>
      <c r="M57">
        <v>17.760000000000002</v>
      </c>
      <c r="N57">
        <v>0</v>
      </c>
      <c r="O57">
        <v>26.54</v>
      </c>
      <c r="P57" s="18">
        <v>1126.14743505</v>
      </c>
      <c r="Q57">
        <v>29888</v>
      </c>
      <c r="R57">
        <v>29888</v>
      </c>
      <c r="S57">
        <v>29888</v>
      </c>
      <c r="T57">
        <v>0</v>
      </c>
    </row>
    <row r="58" spans="1:20" x14ac:dyDescent="0.25">
      <c r="A58">
        <v>138508</v>
      </c>
      <c r="B58">
        <v>892</v>
      </c>
      <c r="C58" t="s">
        <v>21</v>
      </c>
      <c r="D58" t="s">
        <v>127</v>
      </c>
      <c r="E58">
        <v>8922003</v>
      </c>
      <c r="F58" t="s">
        <v>128</v>
      </c>
      <c r="G58" t="s">
        <v>24</v>
      </c>
      <c r="H58" t="s">
        <v>77</v>
      </c>
      <c r="I58" t="s">
        <v>78</v>
      </c>
      <c r="J58" t="s">
        <v>27</v>
      </c>
      <c r="K58">
        <v>16.399999999999999</v>
      </c>
      <c r="L58">
        <v>380</v>
      </c>
      <c r="M58">
        <v>17.760000000000002</v>
      </c>
      <c r="N58">
        <v>350</v>
      </c>
      <c r="O58">
        <v>26.54</v>
      </c>
      <c r="P58" s="18">
        <v>0</v>
      </c>
      <c r="Q58">
        <v>6232</v>
      </c>
      <c r="R58">
        <v>6216</v>
      </c>
      <c r="S58">
        <v>6232</v>
      </c>
      <c r="T58">
        <v>0</v>
      </c>
    </row>
    <row r="59" spans="1:20" x14ac:dyDescent="0.25">
      <c r="A59">
        <v>138663</v>
      </c>
      <c r="B59">
        <v>892</v>
      </c>
      <c r="C59" t="s">
        <v>21</v>
      </c>
      <c r="D59" t="s">
        <v>129</v>
      </c>
      <c r="E59">
        <v>8922118</v>
      </c>
      <c r="F59" t="s">
        <v>130</v>
      </c>
      <c r="G59" t="s">
        <v>24</v>
      </c>
      <c r="H59" t="s">
        <v>96</v>
      </c>
      <c r="I59" t="s">
        <v>78</v>
      </c>
      <c r="J59" t="s">
        <v>27</v>
      </c>
      <c r="K59">
        <v>16.399999999999999</v>
      </c>
      <c r="L59">
        <v>499</v>
      </c>
      <c r="M59">
        <v>17.760000000000002</v>
      </c>
      <c r="N59">
        <v>464</v>
      </c>
      <c r="O59">
        <v>26.54</v>
      </c>
      <c r="P59" s="18">
        <v>0</v>
      </c>
      <c r="Q59">
        <v>8184</v>
      </c>
      <c r="R59">
        <v>8241</v>
      </c>
      <c r="S59">
        <v>8241</v>
      </c>
      <c r="T59">
        <v>57</v>
      </c>
    </row>
    <row r="60" spans="1:20" x14ac:dyDescent="0.25">
      <c r="A60">
        <v>138740</v>
      </c>
      <c r="B60">
        <v>892</v>
      </c>
      <c r="C60" t="s">
        <v>21</v>
      </c>
      <c r="D60" t="s">
        <v>131</v>
      </c>
      <c r="E60">
        <v>8922152</v>
      </c>
      <c r="F60" t="s">
        <v>132</v>
      </c>
      <c r="G60" t="s">
        <v>24</v>
      </c>
      <c r="H60" t="s">
        <v>96</v>
      </c>
      <c r="I60" t="s">
        <v>78</v>
      </c>
      <c r="J60" t="s">
        <v>27</v>
      </c>
      <c r="K60">
        <v>16.399999999999999</v>
      </c>
      <c r="L60">
        <v>489</v>
      </c>
      <c r="M60">
        <v>17.760000000000002</v>
      </c>
      <c r="N60">
        <v>454</v>
      </c>
      <c r="O60">
        <v>26.54</v>
      </c>
      <c r="P60" s="18">
        <v>0</v>
      </c>
      <c r="Q60">
        <v>8020</v>
      </c>
      <c r="R60">
        <v>8064</v>
      </c>
      <c r="S60">
        <v>8064</v>
      </c>
      <c r="T60">
        <v>44</v>
      </c>
    </row>
    <row r="61" spans="1:20" x14ac:dyDescent="0.25">
      <c r="A61">
        <v>138741</v>
      </c>
      <c r="B61">
        <v>892</v>
      </c>
      <c r="C61" t="s">
        <v>21</v>
      </c>
      <c r="D61" t="s">
        <v>133</v>
      </c>
      <c r="E61">
        <v>8922906</v>
      </c>
      <c r="F61" t="s">
        <v>134</v>
      </c>
      <c r="G61" t="s">
        <v>24</v>
      </c>
      <c r="H61" t="s">
        <v>96</v>
      </c>
      <c r="I61" t="s">
        <v>78</v>
      </c>
      <c r="J61" t="s">
        <v>27</v>
      </c>
      <c r="K61">
        <v>16.399999999999999</v>
      </c>
      <c r="L61">
        <v>515</v>
      </c>
      <c r="M61">
        <v>17.760000000000002</v>
      </c>
      <c r="N61">
        <v>468</v>
      </c>
      <c r="O61">
        <v>26.54</v>
      </c>
      <c r="P61" s="18">
        <v>0</v>
      </c>
      <c r="Q61">
        <v>8446</v>
      </c>
      <c r="R61">
        <v>8312</v>
      </c>
      <c r="S61">
        <v>8446</v>
      </c>
      <c r="T61">
        <v>0</v>
      </c>
    </row>
    <row r="62" spans="1:20" x14ac:dyDescent="0.25">
      <c r="A62">
        <v>138814</v>
      </c>
      <c r="B62">
        <v>892</v>
      </c>
      <c r="C62" t="s">
        <v>21</v>
      </c>
      <c r="D62" t="s">
        <v>135</v>
      </c>
      <c r="E62">
        <v>8923321</v>
      </c>
      <c r="F62" t="s">
        <v>136</v>
      </c>
      <c r="G62" t="s">
        <v>24</v>
      </c>
      <c r="H62" t="s">
        <v>96</v>
      </c>
      <c r="I62" t="s">
        <v>78</v>
      </c>
      <c r="J62" t="s">
        <v>27</v>
      </c>
      <c r="K62">
        <v>16.399999999999999</v>
      </c>
      <c r="L62">
        <v>243</v>
      </c>
      <c r="M62">
        <v>17.760000000000002</v>
      </c>
      <c r="N62">
        <v>227</v>
      </c>
      <c r="O62">
        <v>26.54</v>
      </c>
      <c r="P62" s="18">
        <v>0</v>
      </c>
      <c r="Q62">
        <v>3986</v>
      </c>
      <c r="R62">
        <v>4032</v>
      </c>
      <c r="S62">
        <v>4032</v>
      </c>
      <c r="T62">
        <v>46</v>
      </c>
    </row>
    <row r="63" spans="1:20" x14ac:dyDescent="0.25">
      <c r="A63">
        <v>139217</v>
      </c>
      <c r="B63">
        <v>892</v>
      </c>
      <c r="C63" t="s">
        <v>21</v>
      </c>
      <c r="D63" t="s">
        <v>137</v>
      </c>
      <c r="E63">
        <v>8923311</v>
      </c>
      <c r="F63" t="s">
        <v>138</v>
      </c>
      <c r="G63" t="s">
        <v>24</v>
      </c>
      <c r="H63" t="s">
        <v>96</v>
      </c>
      <c r="I63" t="s">
        <v>78</v>
      </c>
      <c r="J63" t="s">
        <v>27</v>
      </c>
      <c r="K63">
        <v>16.399999999999999</v>
      </c>
      <c r="L63">
        <v>254</v>
      </c>
      <c r="M63">
        <v>17.760000000000002</v>
      </c>
      <c r="N63">
        <v>236</v>
      </c>
      <c r="O63">
        <v>26.54</v>
      </c>
      <c r="P63" s="18">
        <v>0</v>
      </c>
      <c r="Q63">
        <v>4166</v>
      </c>
      <c r="R63">
        <v>4192</v>
      </c>
      <c r="S63">
        <v>4192</v>
      </c>
      <c r="T63">
        <v>26</v>
      </c>
    </row>
    <row r="64" spans="1:20" x14ac:dyDescent="0.25">
      <c r="A64">
        <v>139232</v>
      </c>
      <c r="B64">
        <v>892</v>
      </c>
      <c r="C64" t="s">
        <v>21</v>
      </c>
      <c r="D64" t="s">
        <v>139</v>
      </c>
      <c r="E64">
        <v>8922004</v>
      </c>
      <c r="F64" t="s">
        <v>140</v>
      </c>
      <c r="G64" t="s">
        <v>24</v>
      </c>
      <c r="H64" t="s">
        <v>77</v>
      </c>
      <c r="I64" t="s">
        <v>78</v>
      </c>
      <c r="J64" t="s">
        <v>27</v>
      </c>
      <c r="K64">
        <v>16.399999999999999</v>
      </c>
      <c r="L64">
        <v>504</v>
      </c>
      <c r="M64">
        <v>17.760000000000002</v>
      </c>
      <c r="N64">
        <v>462</v>
      </c>
      <c r="O64">
        <v>26.54</v>
      </c>
      <c r="P64" s="18">
        <v>0</v>
      </c>
      <c r="Q64">
        <v>8266</v>
      </c>
      <c r="R64">
        <v>8206</v>
      </c>
      <c r="S64">
        <v>8266</v>
      </c>
      <c r="T64">
        <v>0</v>
      </c>
    </row>
    <row r="65" spans="1:20" x14ac:dyDescent="0.25">
      <c r="A65">
        <v>139326</v>
      </c>
      <c r="B65">
        <v>892</v>
      </c>
      <c r="C65" t="s">
        <v>21</v>
      </c>
      <c r="D65" t="s">
        <v>141</v>
      </c>
      <c r="E65">
        <v>8922005</v>
      </c>
      <c r="F65" t="s">
        <v>142</v>
      </c>
      <c r="G65" t="s">
        <v>24</v>
      </c>
      <c r="H65" t="s">
        <v>77</v>
      </c>
      <c r="I65" t="s">
        <v>78</v>
      </c>
      <c r="J65" t="s">
        <v>27</v>
      </c>
      <c r="K65">
        <v>16.399999999999999</v>
      </c>
      <c r="L65">
        <v>251</v>
      </c>
      <c r="M65">
        <v>17.760000000000002</v>
      </c>
      <c r="N65">
        <v>231</v>
      </c>
      <c r="O65">
        <v>26.54</v>
      </c>
      <c r="P65" s="18">
        <v>0</v>
      </c>
      <c r="Q65">
        <v>4117</v>
      </c>
      <c r="R65">
        <v>4103</v>
      </c>
      <c r="S65">
        <v>4117</v>
      </c>
      <c r="T65">
        <v>0</v>
      </c>
    </row>
    <row r="66" spans="1:20" x14ac:dyDescent="0.25">
      <c r="A66">
        <v>139429</v>
      </c>
      <c r="B66">
        <v>892</v>
      </c>
      <c r="C66" t="s">
        <v>21</v>
      </c>
      <c r="D66" t="s">
        <v>143</v>
      </c>
      <c r="E66">
        <v>8922006</v>
      </c>
      <c r="F66" t="s">
        <v>144</v>
      </c>
      <c r="G66" t="s">
        <v>24</v>
      </c>
      <c r="H66" t="s">
        <v>25</v>
      </c>
      <c r="I66" t="s">
        <v>26</v>
      </c>
      <c r="J66" t="s">
        <v>27</v>
      </c>
      <c r="K66">
        <v>16.399999999999999</v>
      </c>
      <c r="L66">
        <v>722</v>
      </c>
      <c r="M66">
        <v>17.760000000000002</v>
      </c>
      <c r="N66">
        <v>680</v>
      </c>
      <c r="O66">
        <v>26.54</v>
      </c>
      <c r="P66" s="18">
        <v>0</v>
      </c>
      <c r="Q66">
        <v>11841</v>
      </c>
      <c r="R66">
        <v>12077</v>
      </c>
      <c r="S66">
        <v>12077</v>
      </c>
      <c r="T66">
        <v>236</v>
      </c>
    </row>
    <row r="67" spans="1:20" x14ac:dyDescent="0.25">
      <c r="A67">
        <v>139430</v>
      </c>
      <c r="B67">
        <v>892</v>
      </c>
      <c r="C67" t="s">
        <v>21</v>
      </c>
      <c r="D67" t="s">
        <v>145</v>
      </c>
      <c r="E67">
        <v>8922007</v>
      </c>
      <c r="F67" t="s">
        <v>146</v>
      </c>
      <c r="G67" t="s">
        <v>24</v>
      </c>
      <c r="H67" t="s">
        <v>25</v>
      </c>
      <c r="I67" t="s">
        <v>26</v>
      </c>
      <c r="J67" t="s">
        <v>27</v>
      </c>
      <c r="K67">
        <v>16.399999999999999</v>
      </c>
      <c r="L67">
        <v>615</v>
      </c>
      <c r="M67">
        <v>17.760000000000002</v>
      </c>
      <c r="N67">
        <v>567</v>
      </c>
      <c r="O67">
        <v>26.54</v>
      </c>
      <c r="P67" s="18">
        <v>0</v>
      </c>
      <c r="Q67">
        <v>10086</v>
      </c>
      <c r="R67">
        <v>10070</v>
      </c>
      <c r="S67">
        <v>10086</v>
      </c>
      <c r="T67">
        <v>0</v>
      </c>
    </row>
    <row r="68" spans="1:20" x14ac:dyDescent="0.25">
      <c r="A68">
        <v>139490</v>
      </c>
      <c r="B68">
        <v>892</v>
      </c>
      <c r="C68" t="s">
        <v>21</v>
      </c>
      <c r="D68" t="s">
        <v>147</v>
      </c>
      <c r="E68">
        <v>8923316</v>
      </c>
      <c r="F68" t="s">
        <v>148</v>
      </c>
      <c r="G68" t="s">
        <v>24</v>
      </c>
      <c r="H68" t="s">
        <v>96</v>
      </c>
      <c r="I68" t="s">
        <v>78</v>
      </c>
      <c r="J68" t="s">
        <v>27</v>
      </c>
      <c r="K68">
        <v>16.399999999999999</v>
      </c>
      <c r="L68">
        <v>255</v>
      </c>
      <c r="M68">
        <v>17.760000000000002</v>
      </c>
      <c r="N68">
        <v>237</v>
      </c>
      <c r="O68">
        <v>26.54</v>
      </c>
      <c r="P68" s="18">
        <v>0</v>
      </c>
      <c r="Q68">
        <v>4182</v>
      </c>
      <c r="R68">
        <v>4210</v>
      </c>
      <c r="S68">
        <v>4210</v>
      </c>
      <c r="T68">
        <v>28</v>
      </c>
    </row>
    <row r="69" spans="1:20" x14ac:dyDescent="0.25">
      <c r="A69">
        <v>139765</v>
      </c>
      <c r="B69">
        <v>892</v>
      </c>
      <c r="C69" t="s">
        <v>21</v>
      </c>
      <c r="D69" t="s">
        <v>149</v>
      </c>
      <c r="E69">
        <v>8924462</v>
      </c>
      <c r="F69" t="s">
        <v>150</v>
      </c>
      <c r="G69" t="s">
        <v>66</v>
      </c>
      <c r="H69" t="s">
        <v>96</v>
      </c>
      <c r="I69" t="s">
        <v>78</v>
      </c>
      <c r="J69" t="s">
        <v>27</v>
      </c>
      <c r="K69">
        <v>16.399999999999999</v>
      </c>
      <c r="L69">
        <v>0</v>
      </c>
      <c r="M69">
        <v>17.760000000000002</v>
      </c>
      <c r="N69">
        <v>0</v>
      </c>
      <c r="O69">
        <v>26.54</v>
      </c>
      <c r="P69" s="18">
        <v>983.57844729999999</v>
      </c>
      <c r="Q69">
        <v>26105</v>
      </c>
      <c r="R69">
        <v>26105</v>
      </c>
      <c r="S69">
        <v>26105</v>
      </c>
      <c r="T69">
        <v>0</v>
      </c>
    </row>
    <row r="70" spans="1:20" x14ac:dyDescent="0.25">
      <c r="A70">
        <v>140017</v>
      </c>
      <c r="B70">
        <v>892</v>
      </c>
      <c r="C70" t="s">
        <v>21</v>
      </c>
      <c r="D70" t="s">
        <v>151</v>
      </c>
      <c r="E70">
        <v>8922008</v>
      </c>
      <c r="F70" t="s">
        <v>152</v>
      </c>
      <c r="G70" t="s">
        <v>24</v>
      </c>
      <c r="H70" t="s">
        <v>77</v>
      </c>
      <c r="I70" t="s">
        <v>78</v>
      </c>
      <c r="J70" t="s">
        <v>27</v>
      </c>
      <c r="K70">
        <v>16.399999999999999</v>
      </c>
      <c r="L70">
        <v>316</v>
      </c>
      <c r="M70">
        <v>17.760000000000002</v>
      </c>
      <c r="N70">
        <v>299</v>
      </c>
      <c r="O70">
        <v>26.54</v>
      </c>
      <c r="P70" s="18">
        <v>0</v>
      </c>
      <c r="Q70">
        <v>5183</v>
      </c>
      <c r="R70">
        <v>5311</v>
      </c>
      <c r="S70">
        <v>5311</v>
      </c>
      <c r="T70">
        <v>128</v>
      </c>
    </row>
    <row r="71" spans="1:20" x14ac:dyDescent="0.25">
      <c r="A71">
        <v>140231</v>
      </c>
      <c r="B71">
        <v>892</v>
      </c>
      <c r="C71" t="s">
        <v>21</v>
      </c>
      <c r="D71" t="s">
        <v>153</v>
      </c>
      <c r="E71">
        <v>8922183</v>
      </c>
      <c r="F71" t="s">
        <v>154</v>
      </c>
      <c r="G71" t="s">
        <v>24</v>
      </c>
      <c r="H71" t="s">
        <v>96</v>
      </c>
      <c r="I71" t="s">
        <v>78</v>
      </c>
      <c r="J71" t="s">
        <v>27</v>
      </c>
      <c r="K71">
        <v>16.399999999999999</v>
      </c>
      <c r="L71">
        <v>518</v>
      </c>
      <c r="M71">
        <v>17.760000000000002</v>
      </c>
      <c r="N71">
        <v>476</v>
      </c>
      <c r="O71">
        <v>26.54</v>
      </c>
      <c r="P71" s="18">
        <v>0</v>
      </c>
      <c r="Q71">
        <v>8496</v>
      </c>
      <c r="R71">
        <v>8454</v>
      </c>
      <c r="S71">
        <v>8496</v>
      </c>
      <c r="T71">
        <v>0</v>
      </c>
    </row>
    <row r="72" spans="1:20" x14ac:dyDescent="0.25">
      <c r="A72">
        <v>140239</v>
      </c>
      <c r="B72">
        <v>892</v>
      </c>
      <c r="C72" t="s">
        <v>21</v>
      </c>
      <c r="D72" t="s">
        <v>155</v>
      </c>
      <c r="E72">
        <v>8922907</v>
      </c>
      <c r="F72" t="s">
        <v>156</v>
      </c>
      <c r="G72" t="s">
        <v>24</v>
      </c>
      <c r="H72" t="s">
        <v>96</v>
      </c>
      <c r="I72" t="s">
        <v>78</v>
      </c>
      <c r="J72" t="s">
        <v>27</v>
      </c>
      <c r="K72">
        <v>16.399999999999999</v>
      </c>
      <c r="L72">
        <v>393</v>
      </c>
      <c r="M72">
        <v>17.760000000000002</v>
      </c>
      <c r="N72">
        <v>350</v>
      </c>
      <c r="O72">
        <v>26.54</v>
      </c>
      <c r="P72" s="18">
        <v>0</v>
      </c>
      <c r="Q72">
        <v>6446</v>
      </c>
      <c r="R72">
        <v>6216</v>
      </c>
      <c r="S72">
        <v>6446</v>
      </c>
      <c r="T72">
        <v>0</v>
      </c>
    </row>
    <row r="73" spans="1:20" x14ac:dyDescent="0.25">
      <c r="A73">
        <v>140303</v>
      </c>
      <c r="B73">
        <v>892</v>
      </c>
      <c r="C73" t="s">
        <v>21</v>
      </c>
      <c r="D73" t="s">
        <v>157</v>
      </c>
      <c r="E73">
        <v>8922077</v>
      </c>
      <c r="F73" t="s">
        <v>158</v>
      </c>
      <c r="G73" t="s">
        <v>24</v>
      </c>
      <c r="H73" t="s">
        <v>96</v>
      </c>
      <c r="I73" t="s">
        <v>78</v>
      </c>
      <c r="J73" t="s">
        <v>27</v>
      </c>
      <c r="K73">
        <v>16.399999999999999</v>
      </c>
      <c r="L73">
        <v>240</v>
      </c>
      <c r="M73">
        <v>17.760000000000002</v>
      </c>
      <c r="N73">
        <v>221</v>
      </c>
      <c r="O73">
        <v>26.54</v>
      </c>
      <c r="P73" s="18">
        <v>0</v>
      </c>
      <c r="Q73">
        <v>3936</v>
      </c>
      <c r="R73">
        <v>3925</v>
      </c>
      <c r="S73">
        <v>3936</v>
      </c>
      <c r="T73">
        <v>0</v>
      </c>
    </row>
    <row r="74" spans="1:20" x14ac:dyDescent="0.25">
      <c r="A74">
        <v>140369</v>
      </c>
      <c r="B74">
        <v>892</v>
      </c>
      <c r="C74" t="s">
        <v>21</v>
      </c>
      <c r="D74" t="s">
        <v>159</v>
      </c>
      <c r="E74">
        <v>8924003</v>
      </c>
      <c r="F74" t="s">
        <v>160</v>
      </c>
      <c r="G74" t="s">
        <v>66</v>
      </c>
      <c r="H74" t="s">
        <v>77</v>
      </c>
      <c r="I74" t="s">
        <v>78</v>
      </c>
      <c r="J74" t="s">
        <v>27</v>
      </c>
      <c r="K74">
        <v>16.399999999999999</v>
      </c>
      <c r="L74">
        <v>0</v>
      </c>
      <c r="M74">
        <v>17.760000000000002</v>
      </c>
      <c r="N74">
        <v>0</v>
      </c>
      <c r="O74">
        <v>26.54</v>
      </c>
      <c r="P74" s="18">
        <v>701</v>
      </c>
      <c r="Q74">
        <v>18605</v>
      </c>
      <c r="R74">
        <v>18605</v>
      </c>
      <c r="S74">
        <v>18605</v>
      </c>
      <c r="T74">
        <v>0</v>
      </c>
    </row>
    <row r="75" spans="1:20" x14ac:dyDescent="0.25">
      <c r="A75">
        <v>140548</v>
      </c>
      <c r="B75">
        <v>892</v>
      </c>
      <c r="C75" t="s">
        <v>21</v>
      </c>
      <c r="D75" t="s">
        <v>161</v>
      </c>
      <c r="E75">
        <v>8922009</v>
      </c>
      <c r="F75" t="s">
        <v>162</v>
      </c>
      <c r="G75" t="s">
        <v>24</v>
      </c>
      <c r="H75" t="s">
        <v>77</v>
      </c>
      <c r="I75" t="s">
        <v>78</v>
      </c>
      <c r="J75" t="s">
        <v>27</v>
      </c>
      <c r="K75">
        <v>16.399999999999999</v>
      </c>
      <c r="L75">
        <v>375</v>
      </c>
      <c r="M75">
        <v>17.760000000000002</v>
      </c>
      <c r="N75">
        <v>345</v>
      </c>
      <c r="O75">
        <v>26.54</v>
      </c>
      <c r="P75" s="18">
        <v>0</v>
      </c>
      <c r="Q75">
        <v>6150</v>
      </c>
      <c r="R75">
        <v>6128</v>
      </c>
      <c r="S75">
        <v>6150</v>
      </c>
      <c r="T75">
        <v>0</v>
      </c>
    </row>
    <row r="76" spans="1:20" x14ac:dyDescent="0.25">
      <c r="A76">
        <v>140550</v>
      </c>
      <c r="B76">
        <v>892</v>
      </c>
      <c r="C76" t="s">
        <v>21</v>
      </c>
      <c r="D76" t="s">
        <v>163</v>
      </c>
      <c r="E76">
        <v>8922010</v>
      </c>
      <c r="F76" t="s">
        <v>164</v>
      </c>
      <c r="G76" t="s">
        <v>24</v>
      </c>
      <c r="H76" t="s">
        <v>77</v>
      </c>
      <c r="I76" t="s">
        <v>78</v>
      </c>
      <c r="J76" t="s">
        <v>27</v>
      </c>
      <c r="K76">
        <v>16.399999999999999</v>
      </c>
      <c r="L76">
        <v>427</v>
      </c>
      <c r="M76">
        <v>17.760000000000002</v>
      </c>
      <c r="N76">
        <v>404</v>
      </c>
      <c r="O76">
        <v>26.54</v>
      </c>
      <c r="P76" s="18">
        <v>0</v>
      </c>
      <c r="Q76">
        <v>7003</v>
      </c>
      <c r="R76">
        <v>7176</v>
      </c>
      <c r="S76">
        <v>7176</v>
      </c>
      <c r="T76">
        <v>173</v>
      </c>
    </row>
    <row r="77" spans="1:20" x14ac:dyDescent="0.25">
      <c r="A77">
        <v>140555</v>
      </c>
      <c r="B77">
        <v>892</v>
      </c>
      <c r="C77" t="s">
        <v>21</v>
      </c>
      <c r="D77" t="s">
        <v>165</v>
      </c>
      <c r="E77">
        <v>8922011</v>
      </c>
      <c r="F77" t="s">
        <v>166</v>
      </c>
      <c r="G77" t="s">
        <v>24</v>
      </c>
      <c r="H77" t="s">
        <v>77</v>
      </c>
      <c r="I77" t="s">
        <v>78</v>
      </c>
      <c r="J77" t="s">
        <v>27</v>
      </c>
      <c r="K77">
        <v>16.399999999999999</v>
      </c>
      <c r="L77">
        <v>480</v>
      </c>
      <c r="M77">
        <v>17.760000000000002</v>
      </c>
      <c r="N77">
        <v>447</v>
      </c>
      <c r="O77">
        <v>26.54</v>
      </c>
      <c r="P77" s="18">
        <v>0</v>
      </c>
      <c r="Q77">
        <v>7872</v>
      </c>
      <c r="R77">
        <v>7939</v>
      </c>
      <c r="S77">
        <v>7939</v>
      </c>
      <c r="T77">
        <v>67</v>
      </c>
    </row>
    <row r="78" spans="1:20" x14ac:dyDescent="0.25">
      <c r="A78">
        <v>140715</v>
      </c>
      <c r="B78">
        <v>892</v>
      </c>
      <c r="C78" t="s">
        <v>21</v>
      </c>
      <c r="D78" t="s">
        <v>167</v>
      </c>
      <c r="E78">
        <v>8922099</v>
      </c>
      <c r="F78" t="s">
        <v>168</v>
      </c>
      <c r="G78" t="s">
        <v>24</v>
      </c>
      <c r="H78" t="s">
        <v>96</v>
      </c>
      <c r="I78" t="s">
        <v>78</v>
      </c>
      <c r="J78" t="s">
        <v>27</v>
      </c>
      <c r="K78">
        <v>16.399999999999999</v>
      </c>
      <c r="L78">
        <v>268</v>
      </c>
      <c r="M78">
        <v>17.760000000000002</v>
      </c>
      <c r="N78">
        <v>247</v>
      </c>
      <c r="O78">
        <v>26.54</v>
      </c>
      <c r="P78" s="18">
        <v>0</v>
      </c>
      <c r="Q78">
        <v>4396</v>
      </c>
      <c r="R78">
        <v>4387</v>
      </c>
      <c r="S78">
        <v>4396</v>
      </c>
      <c r="T78">
        <v>0</v>
      </c>
    </row>
    <row r="79" spans="1:20" x14ac:dyDescent="0.25">
      <c r="A79">
        <v>140984</v>
      </c>
      <c r="B79">
        <v>892</v>
      </c>
      <c r="C79" t="s">
        <v>21</v>
      </c>
      <c r="D79" t="s">
        <v>169</v>
      </c>
      <c r="E79">
        <v>8924004</v>
      </c>
      <c r="F79" t="s">
        <v>170</v>
      </c>
      <c r="G79" t="s">
        <v>66</v>
      </c>
      <c r="H79" t="s">
        <v>171</v>
      </c>
      <c r="I79" t="s">
        <v>78</v>
      </c>
      <c r="J79" t="s">
        <v>27</v>
      </c>
      <c r="K79">
        <v>16.399999999999999</v>
      </c>
      <c r="L79">
        <v>0</v>
      </c>
      <c r="M79">
        <v>17.760000000000002</v>
      </c>
      <c r="N79">
        <v>0</v>
      </c>
      <c r="O79">
        <v>26.54</v>
      </c>
      <c r="P79" s="18">
        <v>297.90307282499998</v>
      </c>
      <c r="Q79">
        <v>7907</v>
      </c>
      <c r="R79">
        <v>7907</v>
      </c>
      <c r="S79">
        <v>7907</v>
      </c>
      <c r="T79">
        <v>0</v>
      </c>
    </row>
    <row r="80" spans="1:20" x14ac:dyDescent="0.25">
      <c r="A80">
        <v>141010</v>
      </c>
      <c r="B80">
        <v>892</v>
      </c>
      <c r="C80" t="s">
        <v>21</v>
      </c>
      <c r="D80" t="s">
        <v>172</v>
      </c>
      <c r="E80">
        <v>8924020</v>
      </c>
      <c r="F80" t="s">
        <v>173</v>
      </c>
      <c r="G80" t="s">
        <v>66</v>
      </c>
      <c r="H80" t="s">
        <v>171</v>
      </c>
      <c r="I80" t="s">
        <v>78</v>
      </c>
      <c r="J80" t="s">
        <v>27</v>
      </c>
      <c r="K80">
        <v>16.399999999999999</v>
      </c>
      <c r="L80">
        <v>0</v>
      </c>
      <c r="M80">
        <v>17.760000000000002</v>
      </c>
      <c r="N80">
        <v>0</v>
      </c>
      <c r="O80">
        <v>26.54</v>
      </c>
      <c r="P80" s="18">
        <v>370</v>
      </c>
      <c r="Q80">
        <v>9820</v>
      </c>
      <c r="R80">
        <v>9820</v>
      </c>
      <c r="S80">
        <v>9820</v>
      </c>
      <c r="T80">
        <v>0</v>
      </c>
    </row>
    <row r="81" spans="1:20" x14ac:dyDescent="0.25">
      <c r="A81">
        <v>141334</v>
      </c>
      <c r="B81">
        <v>892</v>
      </c>
      <c r="C81" t="s">
        <v>21</v>
      </c>
      <c r="D81" t="s">
        <v>174</v>
      </c>
      <c r="E81">
        <v>8922012</v>
      </c>
      <c r="F81" t="s">
        <v>175</v>
      </c>
      <c r="G81" t="s">
        <v>24</v>
      </c>
      <c r="H81" t="s">
        <v>77</v>
      </c>
      <c r="I81" t="s">
        <v>78</v>
      </c>
      <c r="J81" t="s">
        <v>27</v>
      </c>
      <c r="K81">
        <v>16.399999999999999</v>
      </c>
      <c r="L81">
        <v>459</v>
      </c>
      <c r="M81">
        <v>17.760000000000002</v>
      </c>
      <c r="N81">
        <v>415</v>
      </c>
      <c r="O81">
        <v>26.54</v>
      </c>
      <c r="P81" s="18">
        <v>0</v>
      </c>
      <c r="Q81">
        <v>7528</v>
      </c>
      <c r="R81">
        <v>7371</v>
      </c>
      <c r="S81">
        <v>7528</v>
      </c>
      <c r="T81">
        <v>0</v>
      </c>
    </row>
    <row r="82" spans="1:20" x14ac:dyDescent="0.25">
      <c r="A82">
        <v>141335</v>
      </c>
      <c r="B82">
        <v>892</v>
      </c>
      <c r="C82" t="s">
        <v>21</v>
      </c>
      <c r="D82" t="s">
        <v>176</v>
      </c>
      <c r="E82">
        <v>8924005</v>
      </c>
      <c r="F82" t="s">
        <v>177</v>
      </c>
      <c r="G82" t="s">
        <v>66</v>
      </c>
      <c r="H82" t="s">
        <v>77</v>
      </c>
      <c r="I82" t="s">
        <v>78</v>
      </c>
      <c r="J82" t="s">
        <v>27</v>
      </c>
      <c r="K82">
        <v>16.399999999999999</v>
      </c>
      <c r="L82">
        <v>0</v>
      </c>
      <c r="M82">
        <v>17.760000000000002</v>
      </c>
      <c r="N82">
        <v>0</v>
      </c>
      <c r="O82">
        <v>26.54</v>
      </c>
      <c r="P82" s="18">
        <v>703</v>
      </c>
      <c r="Q82">
        <v>18658</v>
      </c>
      <c r="R82">
        <v>18658</v>
      </c>
      <c r="S82">
        <v>18658</v>
      </c>
      <c r="T82">
        <v>0</v>
      </c>
    </row>
    <row r="83" spans="1:20" x14ac:dyDescent="0.25">
      <c r="A83">
        <v>141363</v>
      </c>
      <c r="B83">
        <v>892</v>
      </c>
      <c r="C83" t="s">
        <v>21</v>
      </c>
      <c r="D83" t="s">
        <v>178</v>
      </c>
      <c r="E83">
        <v>8924006</v>
      </c>
      <c r="F83" t="s">
        <v>179</v>
      </c>
      <c r="G83" t="s">
        <v>66</v>
      </c>
      <c r="H83" t="s">
        <v>77</v>
      </c>
      <c r="I83" t="s">
        <v>78</v>
      </c>
      <c r="J83" t="s">
        <v>27</v>
      </c>
      <c r="K83">
        <v>16.399999999999999</v>
      </c>
      <c r="L83">
        <v>0</v>
      </c>
      <c r="M83">
        <v>17.760000000000002</v>
      </c>
      <c r="N83">
        <v>0</v>
      </c>
      <c r="O83">
        <v>26.54</v>
      </c>
      <c r="P83" s="18">
        <v>707</v>
      </c>
      <c r="Q83">
        <v>18764</v>
      </c>
      <c r="R83">
        <v>18764</v>
      </c>
      <c r="S83">
        <v>18764</v>
      </c>
      <c r="T83">
        <v>0</v>
      </c>
    </row>
    <row r="84" spans="1:20" x14ac:dyDescent="0.25">
      <c r="A84">
        <v>141396</v>
      </c>
      <c r="B84">
        <v>892</v>
      </c>
      <c r="C84" t="s">
        <v>21</v>
      </c>
      <c r="D84" t="s">
        <v>180</v>
      </c>
      <c r="E84">
        <v>8922013</v>
      </c>
      <c r="F84" t="s">
        <v>181</v>
      </c>
      <c r="G84" t="s">
        <v>24</v>
      </c>
      <c r="H84" t="s">
        <v>77</v>
      </c>
      <c r="I84" t="s">
        <v>78</v>
      </c>
      <c r="J84" t="s">
        <v>27</v>
      </c>
      <c r="K84">
        <v>16.399999999999999</v>
      </c>
      <c r="L84">
        <v>719</v>
      </c>
      <c r="M84">
        <v>17.760000000000002</v>
      </c>
      <c r="N84">
        <v>672</v>
      </c>
      <c r="O84">
        <v>26.54</v>
      </c>
      <c r="P84" s="18">
        <v>0</v>
      </c>
      <c r="Q84">
        <v>11792</v>
      </c>
      <c r="R84">
        <v>11935</v>
      </c>
      <c r="S84">
        <v>11935</v>
      </c>
      <c r="T84">
        <v>143</v>
      </c>
    </row>
    <row r="85" spans="1:20" x14ac:dyDescent="0.25">
      <c r="A85">
        <v>141397</v>
      </c>
      <c r="B85">
        <v>892</v>
      </c>
      <c r="C85" t="s">
        <v>21</v>
      </c>
      <c r="D85" t="s">
        <v>182</v>
      </c>
      <c r="E85">
        <v>8922014</v>
      </c>
      <c r="F85" t="s">
        <v>183</v>
      </c>
      <c r="G85" t="s">
        <v>24</v>
      </c>
      <c r="H85" t="s">
        <v>77</v>
      </c>
      <c r="I85" t="s">
        <v>78</v>
      </c>
      <c r="J85" t="s">
        <v>27</v>
      </c>
      <c r="K85">
        <v>16.399999999999999</v>
      </c>
      <c r="L85">
        <v>586</v>
      </c>
      <c r="M85">
        <v>17.760000000000002</v>
      </c>
      <c r="N85">
        <v>536</v>
      </c>
      <c r="O85">
        <v>26.54</v>
      </c>
      <c r="P85" s="18">
        <v>0</v>
      </c>
      <c r="Q85">
        <v>9611</v>
      </c>
      <c r="R85">
        <v>9520</v>
      </c>
      <c r="S85">
        <v>9611</v>
      </c>
      <c r="T85">
        <v>0</v>
      </c>
    </row>
    <row r="86" spans="1:20" x14ac:dyDescent="0.25">
      <c r="A86">
        <v>141586</v>
      </c>
      <c r="B86">
        <v>892</v>
      </c>
      <c r="C86" t="s">
        <v>21</v>
      </c>
      <c r="D86" t="s">
        <v>184</v>
      </c>
      <c r="E86">
        <v>8922088</v>
      </c>
      <c r="F86" t="s">
        <v>185</v>
      </c>
      <c r="G86" t="s">
        <v>24</v>
      </c>
      <c r="H86" t="s">
        <v>96</v>
      </c>
      <c r="I86" t="s">
        <v>78</v>
      </c>
      <c r="J86" t="s">
        <v>27</v>
      </c>
      <c r="K86">
        <v>16.399999999999999</v>
      </c>
      <c r="L86">
        <v>228</v>
      </c>
      <c r="M86">
        <v>17.760000000000002</v>
      </c>
      <c r="N86">
        <v>209</v>
      </c>
      <c r="O86">
        <v>26.54</v>
      </c>
      <c r="P86" s="18">
        <v>0</v>
      </c>
      <c r="Q86">
        <v>3740</v>
      </c>
      <c r="R86">
        <v>3712</v>
      </c>
      <c r="S86">
        <v>3740</v>
      </c>
      <c r="T86">
        <v>0</v>
      </c>
    </row>
    <row r="87" spans="1:20" x14ac:dyDescent="0.25">
      <c r="A87">
        <v>142223</v>
      </c>
      <c r="B87">
        <v>892</v>
      </c>
      <c r="C87" t="s">
        <v>21</v>
      </c>
      <c r="D87" t="s">
        <v>186</v>
      </c>
      <c r="E87">
        <v>8922016</v>
      </c>
      <c r="F87" t="s">
        <v>187</v>
      </c>
      <c r="G87" t="s">
        <v>24</v>
      </c>
      <c r="H87" t="s">
        <v>25</v>
      </c>
      <c r="I87" t="s">
        <v>26</v>
      </c>
      <c r="J87" t="s">
        <v>27</v>
      </c>
      <c r="K87">
        <v>16.399999999999999</v>
      </c>
      <c r="L87">
        <v>1110</v>
      </c>
      <c r="M87">
        <v>17.760000000000002</v>
      </c>
      <c r="N87">
        <v>1007</v>
      </c>
      <c r="O87">
        <v>26.54</v>
      </c>
      <c r="P87" s="18">
        <v>0</v>
      </c>
      <c r="Q87">
        <v>18204</v>
      </c>
      <c r="R87">
        <v>17885</v>
      </c>
      <c r="S87">
        <v>18204</v>
      </c>
      <c r="T87">
        <v>0</v>
      </c>
    </row>
    <row r="88" spans="1:20" x14ac:dyDescent="0.25">
      <c r="A88">
        <v>143015</v>
      </c>
      <c r="B88">
        <v>892</v>
      </c>
      <c r="C88" t="s">
        <v>21</v>
      </c>
      <c r="D88" t="s">
        <v>188</v>
      </c>
      <c r="E88">
        <v>8923000</v>
      </c>
      <c r="F88" t="s">
        <v>189</v>
      </c>
      <c r="G88" t="s">
        <v>24</v>
      </c>
      <c r="H88" t="s">
        <v>96</v>
      </c>
      <c r="I88" t="s">
        <v>78</v>
      </c>
      <c r="J88" t="s">
        <v>27</v>
      </c>
      <c r="K88">
        <v>16.399999999999999</v>
      </c>
      <c r="L88">
        <v>326</v>
      </c>
      <c r="M88">
        <v>17.760000000000002</v>
      </c>
      <c r="N88">
        <v>306</v>
      </c>
      <c r="O88">
        <v>26.54</v>
      </c>
      <c r="P88" s="18">
        <v>0</v>
      </c>
      <c r="Q88">
        <v>5347</v>
      </c>
      <c r="R88">
        <v>5435</v>
      </c>
      <c r="S88">
        <v>5435</v>
      </c>
      <c r="T88">
        <v>88</v>
      </c>
    </row>
    <row r="89" spans="1:20" x14ac:dyDescent="0.25">
      <c r="A89">
        <v>143060</v>
      </c>
      <c r="B89">
        <v>892</v>
      </c>
      <c r="C89" t="s">
        <v>21</v>
      </c>
      <c r="D89" t="s">
        <v>190</v>
      </c>
      <c r="E89">
        <v>8922082</v>
      </c>
      <c r="F89" t="s">
        <v>191</v>
      </c>
      <c r="G89" t="s">
        <v>24</v>
      </c>
      <c r="H89" t="s">
        <v>96</v>
      </c>
      <c r="I89" t="s">
        <v>78</v>
      </c>
      <c r="J89" t="s">
        <v>27</v>
      </c>
      <c r="K89">
        <v>16.399999999999999</v>
      </c>
      <c r="L89">
        <v>262</v>
      </c>
      <c r="M89">
        <v>17.760000000000002</v>
      </c>
      <c r="N89">
        <v>242</v>
      </c>
      <c r="O89">
        <v>26.54</v>
      </c>
      <c r="P89" s="18">
        <v>0</v>
      </c>
      <c r="Q89">
        <v>4297</v>
      </c>
      <c r="R89">
        <v>4298</v>
      </c>
      <c r="S89">
        <v>4298</v>
      </c>
      <c r="T89">
        <v>1</v>
      </c>
    </row>
    <row r="90" spans="1:20" x14ac:dyDescent="0.25">
      <c r="A90">
        <v>143796</v>
      </c>
      <c r="B90">
        <v>892</v>
      </c>
      <c r="C90" t="s">
        <v>21</v>
      </c>
      <c r="D90" t="s">
        <v>192</v>
      </c>
      <c r="E90">
        <v>8922155</v>
      </c>
      <c r="F90" t="s">
        <v>193</v>
      </c>
      <c r="G90" t="s">
        <v>24</v>
      </c>
      <c r="H90" t="s">
        <v>96</v>
      </c>
      <c r="I90" t="s">
        <v>78</v>
      </c>
      <c r="J90" t="s">
        <v>27</v>
      </c>
      <c r="K90">
        <v>16.399999999999999</v>
      </c>
      <c r="L90">
        <v>502</v>
      </c>
      <c r="M90">
        <v>17.760000000000002</v>
      </c>
      <c r="N90">
        <v>468</v>
      </c>
      <c r="O90">
        <v>26.54</v>
      </c>
      <c r="P90" s="18">
        <v>0</v>
      </c>
      <c r="Q90">
        <v>8233</v>
      </c>
      <c r="R90">
        <v>8312</v>
      </c>
      <c r="S90">
        <v>8312</v>
      </c>
      <c r="T90">
        <v>79</v>
      </c>
    </row>
    <row r="91" spans="1:20" x14ac:dyDescent="0.25">
      <c r="A91">
        <v>144396</v>
      </c>
      <c r="B91">
        <v>892</v>
      </c>
      <c r="C91" t="s">
        <v>21</v>
      </c>
      <c r="D91" t="s">
        <v>194</v>
      </c>
      <c r="E91">
        <v>8922017</v>
      </c>
      <c r="F91" t="s">
        <v>195</v>
      </c>
      <c r="G91" t="s">
        <v>24</v>
      </c>
      <c r="H91" t="s">
        <v>77</v>
      </c>
      <c r="I91" t="s">
        <v>78</v>
      </c>
      <c r="J91" t="s">
        <v>27</v>
      </c>
      <c r="K91">
        <v>16.399999999999999</v>
      </c>
      <c r="L91">
        <v>219</v>
      </c>
      <c r="M91">
        <v>17.760000000000002</v>
      </c>
      <c r="N91">
        <v>202</v>
      </c>
      <c r="O91">
        <v>26.54</v>
      </c>
      <c r="P91" s="18">
        <v>0</v>
      </c>
      <c r="Q91">
        <v>3592</v>
      </c>
      <c r="R91">
        <v>3588</v>
      </c>
      <c r="S91">
        <v>3592</v>
      </c>
      <c r="T91">
        <v>0</v>
      </c>
    </row>
    <row r="92" spans="1:20" x14ac:dyDescent="0.25">
      <c r="A92">
        <v>144461</v>
      </c>
      <c r="B92">
        <v>892</v>
      </c>
      <c r="C92" t="s">
        <v>21</v>
      </c>
      <c r="D92" t="s">
        <v>196</v>
      </c>
      <c r="E92">
        <v>8922090</v>
      </c>
      <c r="F92" t="s">
        <v>197</v>
      </c>
      <c r="G92" t="s">
        <v>24</v>
      </c>
      <c r="H92" t="s">
        <v>96</v>
      </c>
      <c r="I92" t="s">
        <v>78</v>
      </c>
      <c r="J92" t="s">
        <v>27</v>
      </c>
      <c r="K92">
        <v>16.399999999999999</v>
      </c>
      <c r="L92">
        <v>504</v>
      </c>
      <c r="M92">
        <v>17.760000000000002</v>
      </c>
      <c r="N92">
        <v>467</v>
      </c>
      <c r="O92">
        <v>26.54</v>
      </c>
      <c r="P92" s="18">
        <v>0</v>
      </c>
      <c r="Q92">
        <v>8266</v>
      </c>
      <c r="R92">
        <v>8294</v>
      </c>
      <c r="S92">
        <v>8294</v>
      </c>
      <c r="T92">
        <v>28</v>
      </c>
    </row>
    <row r="93" spans="1:20" x14ac:dyDescent="0.25">
      <c r="A93">
        <v>144462</v>
      </c>
      <c r="B93">
        <v>892</v>
      </c>
      <c r="C93" t="s">
        <v>21</v>
      </c>
      <c r="D93" t="s">
        <v>198</v>
      </c>
      <c r="E93">
        <v>8922097</v>
      </c>
      <c r="F93" t="s">
        <v>199</v>
      </c>
      <c r="G93" t="s">
        <v>24</v>
      </c>
      <c r="H93" t="s">
        <v>96</v>
      </c>
      <c r="I93" t="s">
        <v>78</v>
      </c>
      <c r="J93" t="s">
        <v>27</v>
      </c>
      <c r="K93">
        <v>16.399999999999999</v>
      </c>
      <c r="L93">
        <v>252</v>
      </c>
      <c r="M93">
        <v>17.760000000000002</v>
      </c>
      <c r="N93">
        <v>231</v>
      </c>
      <c r="O93">
        <v>26.54</v>
      </c>
      <c r="P93" s="18">
        <v>0</v>
      </c>
      <c r="Q93">
        <v>4133</v>
      </c>
      <c r="R93">
        <v>4103</v>
      </c>
      <c r="S93">
        <v>4133</v>
      </c>
      <c r="T93">
        <v>0</v>
      </c>
    </row>
    <row r="94" spans="1:20" x14ac:dyDescent="0.25">
      <c r="A94">
        <v>144487</v>
      </c>
      <c r="B94">
        <v>892</v>
      </c>
      <c r="C94" t="s">
        <v>21</v>
      </c>
      <c r="D94" t="s">
        <v>200</v>
      </c>
      <c r="E94">
        <v>8924008</v>
      </c>
      <c r="F94" t="s">
        <v>201</v>
      </c>
      <c r="G94" t="s">
        <v>66</v>
      </c>
      <c r="H94" t="s">
        <v>77</v>
      </c>
      <c r="I94" t="s">
        <v>78</v>
      </c>
      <c r="J94" t="s">
        <v>27</v>
      </c>
      <c r="K94">
        <v>16.399999999999999</v>
      </c>
      <c r="L94">
        <v>0</v>
      </c>
      <c r="M94">
        <v>17.760000000000002</v>
      </c>
      <c r="N94">
        <v>0</v>
      </c>
      <c r="O94">
        <v>26.54</v>
      </c>
      <c r="P94" s="18">
        <v>768</v>
      </c>
      <c r="Q94">
        <v>20383</v>
      </c>
      <c r="R94">
        <v>20383</v>
      </c>
      <c r="S94">
        <v>20383</v>
      </c>
      <c r="T94">
        <v>0</v>
      </c>
    </row>
    <row r="95" spans="1:20" x14ac:dyDescent="0.25">
      <c r="A95">
        <v>144548</v>
      </c>
      <c r="B95">
        <v>892</v>
      </c>
      <c r="C95" t="s">
        <v>21</v>
      </c>
      <c r="D95" t="s">
        <v>202</v>
      </c>
      <c r="E95">
        <v>8923312</v>
      </c>
      <c r="F95" t="s">
        <v>203</v>
      </c>
      <c r="G95" t="s">
        <v>24</v>
      </c>
      <c r="H95" t="s">
        <v>96</v>
      </c>
      <c r="I95" t="s">
        <v>78</v>
      </c>
      <c r="J95" t="s">
        <v>27</v>
      </c>
      <c r="K95">
        <v>16.399999999999999</v>
      </c>
      <c r="L95">
        <v>385</v>
      </c>
      <c r="M95">
        <v>17.760000000000002</v>
      </c>
      <c r="N95">
        <v>352</v>
      </c>
      <c r="O95">
        <v>26.54</v>
      </c>
      <c r="P95" s="18">
        <v>0</v>
      </c>
      <c r="Q95">
        <v>6314</v>
      </c>
      <c r="R95">
        <v>6252</v>
      </c>
      <c r="S95">
        <v>6314</v>
      </c>
      <c r="T95">
        <v>0</v>
      </c>
    </row>
    <row r="96" spans="1:20" x14ac:dyDescent="0.25">
      <c r="A96">
        <v>144686</v>
      </c>
      <c r="B96">
        <v>892</v>
      </c>
      <c r="C96" t="s">
        <v>21</v>
      </c>
      <c r="D96" t="s">
        <v>204</v>
      </c>
      <c r="E96">
        <v>8922190</v>
      </c>
      <c r="F96" t="s">
        <v>205</v>
      </c>
      <c r="G96" t="s">
        <v>24</v>
      </c>
      <c r="H96" t="s">
        <v>96</v>
      </c>
      <c r="I96" t="s">
        <v>78</v>
      </c>
      <c r="J96" t="s">
        <v>27</v>
      </c>
      <c r="K96">
        <v>16.399999999999999</v>
      </c>
      <c r="L96">
        <v>229</v>
      </c>
      <c r="M96">
        <v>17.760000000000002</v>
      </c>
      <c r="N96">
        <v>214</v>
      </c>
      <c r="O96">
        <v>26.54</v>
      </c>
      <c r="P96" s="18">
        <v>0</v>
      </c>
      <c r="Q96">
        <v>3756</v>
      </c>
      <c r="R96">
        <v>3801</v>
      </c>
      <c r="S96">
        <v>3801</v>
      </c>
      <c r="T96">
        <v>45</v>
      </c>
    </row>
    <row r="97" spans="1:20" x14ac:dyDescent="0.25">
      <c r="A97">
        <v>144842</v>
      </c>
      <c r="B97">
        <v>892</v>
      </c>
      <c r="C97" t="s">
        <v>21</v>
      </c>
      <c r="D97" t="s">
        <v>206</v>
      </c>
      <c r="E97">
        <v>8922935</v>
      </c>
      <c r="F97" t="s">
        <v>207</v>
      </c>
      <c r="G97" t="s">
        <v>24</v>
      </c>
      <c r="H97" t="s">
        <v>96</v>
      </c>
      <c r="I97" t="s">
        <v>78</v>
      </c>
      <c r="J97" t="s">
        <v>27</v>
      </c>
      <c r="K97">
        <v>16.399999999999999</v>
      </c>
      <c r="L97">
        <v>462</v>
      </c>
      <c r="M97">
        <v>17.760000000000002</v>
      </c>
      <c r="N97">
        <v>423</v>
      </c>
      <c r="O97">
        <v>26.54</v>
      </c>
      <c r="P97" s="18">
        <v>0</v>
      </c>
      <c r="Q97">
        <v>7577</v>
      </c>
      <c r="R97">
        <v>7513</v>
      </c>
      <c r="S97">
        <v>7577</v>
      </c>
      <c r="T97">
        <v>0</v>
      </c>
    </row>
    <row r="98" spans="1:20" x14ac:dyDescent="0.25">
      <c r="A98">
        <v>145018</v>
      </c>
      <c r="B98">
        <v>892</v>
      </c>
      <c r="C98" t="s">
        <v>21</v>
      </c>
      <c r="D98" t="s">
        <v>208</v>
      </c>
      <c r="E98">
        <v>8922018</v>
      </c>
      <c r="F98" t="s">
        <v>209</v>
      </c>
      <c r="G98" t="s">
        <v>24</v>
      </c>
      <c r="H98" t="s">
        <v>96</v>
      </c>
      <c r="I98" t="s">
        <v>78</v>
      </c>
      <c r="J98" t="s">
        <v>27</v>
      </c>
      <c r="K98">
        <v>16.399999999999999</v>
      </c>
      <c r="L98">
        <v>374</v>
      </c>
      <c r="M98">
        <v>17.760000000000002</v>
      </c>
      <c r="N98">
        <v>347</v>
      </c>
      <c r="O98">
        <v>26.54</v>
      </c>
      <c r="P98" s="18">
        <v>0</v>
      </c>
      <c r="Q98">
        <v>6134</v>
      </c>
      <c r="R98">
        <v>6163</v>
      </c>
      <c r="S98">
        <v>6163</v>
      </c>
      <c r="T98">
        <v>29</v>
      </c>
    </row>
    <row r="99" spans="1:20" x14ac:dyDescent="0.25">
      <c r="A99">
        <v>145145</v>
      </c>
      <c r="B99">
        <v>892</v>
      </c>
      <c r="C99" t="s">
        <v>21</v>
      </c>
      <c r="D99" t="s">
        <v>210</v>
      </c>
      <c r="E99">
        <v>8922019</v>
      </c>
      <c r="F99" t="s">
        <v>211</v>
      </c>
      <c r="G99" t="s">
        <v>24</v>
      </c>
      <c r="H99" t="s">
        <v>96</v>
      </c>
      <c r="I99" t="s">
        <v>78</v>
      </c>
      <c r="J99" t="s">
        <v>27</v>
      </c>
      <c r="K99">
        <v>16.399999999999999</v>
      </c>
      <c r="L99">
        <v>302</v>
      </c>
      <c r="M99">
        <v>17.760000000000002</v>
      </c>
      <c r="N99">
        <v>264</v>
      </c>
      <c r="O99">
        <v>26.54</v>
      </c>
      <c r="P99" s="18">
        <v>0</v>
      </c>
      <c r="Q99">
        <v>4953</v>
      </c>
      <c r="R99">
        <v>4689</v>
      </c>
      <c r="S99">
        <v>4953</v>
      </c>
      <c r="T99">
        <v>0</v>
      </c>
    </row>
    <row r="100" spans="1:20" x14ac:dyDescent="0.25">
      <c r="A100">
        <v>145146</v>
      </c>
      <c r="B100">
        <v>892</v>
      </c>
      <c r="C100" t="s">
        <v>21</v>
      </c>
      <c r="D100" t="s">
        <v>212</v>
      </c>
      <c r="E100" s="14">
        <v>8924009</v>
      </c>
      <c r="F100" s="14" t="s">
        <v>213</v>
      </c>
      <c r="G100" s="14" t="s">
        <v>66</v>
      </c>
      <c r="H100" s="14" t="s">
        <v>96</v>
      </c>
      <c r="I100" s="14" t="s">
        <v>78</v>
      </c>
      <c r="J100" t="s">
        <v>27</v>
      </c>
      <c r="K100">
        <v>16.399999999999999</v>
      </c>
      <c r="L100">
        <v>0</v>
      </c>
      <c r="M100">
        <v>17.760000000000002</v>
      </c>
      <c r="N100">
        <v>0</v>
      </c>
      <c r="O100">
        <v>26.54</v>
      </c>
      <c r="P100" s="18">
        <v>758</v>
      </c>
      <c r="Q100">
        <v>20118</v>
      </c>
      <c r="R100">
        <v>20118</v>
      </c>
      <c r="S100">
        <v>20118</v>
      </c>
      <c r="T100">
        <v>0</v>
      </c>
    </row>
    <row r="101" spans="1:20" x14ac:dyDescent="0.25">
      <c r="A101">
        <v>145506</v>
      </c>
      <c r="B101">
        <v>892</v>
      </c>
      <c r="C101" t="s">
        <v>21</v>
      </c>
      <c r="D101" t="s">
        <v>214</v>
      </c>
      <c r="E101" s="14">
        <v>8922020</v>
      </c>
      <c r="F101" s="14" t="s">
        <v>215</v>
      </c>
      <c r="G101" s="14" t="s">
        <v>24</v>
      </c>
      <c r="H101" s="14" t="s">
        <v>77</v>
      </c>
      <c r="I101" s="14" t="s">
        <v>78</v>
      </c>
      <c r="J101" t="s">
        <v>27</v>
      </c>
      <c r="K101">
        <v>16.399999999999999</v>
      </c>
      <c r="L101">
        <v>775</v>
      </c>
      <c r="M101">
        <v>17.760000000000002</v>
      </c>
      <c r="N101">
        <v>714</v>
      </c>
      <c r="O101">
        <v>26.54</v>
      </c>
      <c r="P101" s="18">
        <v>0</v>
      </c>
      <c r="Q101">
        <v>12710</v>
      </c>
      <c r="R101">
        <v>12681</v>
      </c>
      <c r="S101">
        <v>12710</v>
      </c>
      <c r="T101">
        <v>0</v>
      </c>
    </row>
    <row r="102" spans="1:20" x14ac:dyDescent="0.25">
      <c r="A102">
        <v>145952</v>
      </c>
      <c r="B102">
        <v>892</v>
      </c>
      <c r="C102" t="s">
        <v>21</v>
      </c>
      <c r="D102" t="s">
        <v>216</v>
      </c>
      <c r="E102" s="14">
        <v>8924010</v>
      </c>
      <c r="F102" s="14" t="s">
        <v>217</v>
      </c>
      <c r="G102" s="14" t="s">
        <v>66</v>
      </c>
      <c r="H102" s="14" t="s">
        <v>77</v>
      </c>
      <c r="I102" s="14" t="s">
        <v>78</v>
      </c>
      <c r="J102" t="s">
        <v>27</v>
      </c>
      <c r="K102">
        <v>16.399999999999999</v>
      </c>
      <c r="L102">
        <v>0</v>
      </c>
      <c r="M102">
        <v>17.760000000000002</v>
      </c>
      <c r="N102">
        <v>0</v>
      </c>
      <c r="O102">
        <v>26.54</v>
      </c>
      <c r="P102" s="18">
        <v>944.38709600000004</v>
      </c>
      <c r="Q102">
        <v>25065</v>
      </c>
      <c r="R102">
        <v>25065</v>
      </c>
      <c r="S102">
        <v>25065</v>
      </c>
      <c r="T102">
        <v>0</v>
      </c>
    </row>
    <row r="103" spans="1:20" x14ac:dyDescent="0.25">
      <c r="C103" t="s">
        <v>21</v>
      </c>
      <c r="D103" t="s">
        <v>218</v>
      </c>
      <c r="E103">
        <v>8927035</v>
      </c>
      <c r="F103" t="s">
        <v>219</v>
      </c>
      <c r="G103" t="s">
        <v>220</v>
      </c>
      <c r="H103" t="s">
        <v>220</v>
      </c>
      <c r="M103">
        <v>65.650000000000006</v>
      </c>
      <c r="P103">
        <v>110</v>
      </c>
      <c r="R103" t="e">
        <f t="shared" ref="R103:R112" si="0">A103-S103</f>
        <v>#VALUE!</v>
      </c>
      <c r="S103" t="s">
        <v>221</v>
      </c>
    </row>
    <row r="104" spans="1:20" x14ac:dyDescent="0.25">
      <c r="C104" t="s">
        <v>21</v>
      </c>
      <c r="D104" t="s">
        <v>218</v>
      </c>
      <c r="E104">
        <v>8921109</v>
      </c>
      <c r="F104" t="s">
        <v>222</v>
      </c>
      <c r="G104" t="s">
        <v>223</v>
      </c>
      <c r="H104" t="s">
        <v>223</v>
      </c>
      <c r="M104">
        <v>65.650000000000006</v>
      </c>
      <c r="P104">
        <v>40</v>
      </c>
      <c r="R104" t="e">
        <f t="shared" si="0"/>
        <v>#VALUE!</v>
      </c>
      <c r="S104" t="s">
        <v>224</v>
      </c>
    </row>
    <row r="105" spans="1:20" x14ac:dyDescent="0.25">
      <c r="C105" t="s">
        <v>21</v>
      </c>
      <c r="D105" t="s">
        <v>218</v>
      </c>
      <c r="E105">
        <v>8927042</v>
      </c>
      <c r="F105" t="s">
        <v>225</v>
      </c>
      <c r="G105" t="s">
        <v>220</v>
      </c>
      <c r="H105" t="s">
        <v>220</v>
      </c>
      <c r="M105">
        <v>65.650000000000006</v>
      </c>
      <c r="P105">
        <v>160</v>
      </c>
      <c r="R105" t="e">
        <f t="shared" si="0"/>
        <v>#VALUE!</v>
      </c>
      <c r="S105" t="s">
        <v>226</v>
      </c>
    </row>
    <row r="106" spans="1:20" x14ac:dyDescent="0.25">
      <c r="C106" t="s">
        <v>21</v>
      </c>
      <c r="D106" t="s">
        <v>218</v>
      </c>
      <c r="E106">
        <v>8927026</v>
      </c>
      <c r="F106" t="s">
        <v>227</v>
      </c>
      <c r="G106" t="s">
        <v>228</v>
      </c>
      <c r="H106" t="s">
        <v>228</v>
      </c>
      <c r="M106">
        <v>65.650000000000006</v>
      </c>
      <c r="P106">
        <v>117</v>
      </c>
      <c r="R106" t="e">
        <f t="shared" si="0"/>
        <v>#VALUE!</v>
      </c>
      <c r="S106" t="s">
        <v>229</v>
      </c>
    </row>
    <row r="107" spans="1:20" x14ac:dyDescent="0.25">
      <c r="C107" t="s">
        <v>21</v>
      </c>
      <c r="D107" t="s">
        <v>218</v>
      </c>
      <c r="E107">
        <v>8921100</v>
      </c>
      <c r="F107" t="s">
        <v>230</v>
      </c>
      <c r="G107" t="s">
        <v>231</v>
      </c>
      <c r="H107" t="s">
        <v>231</v>
      </c>
      <c r="M107">
        <v>65.650000000000006</v>
      </c>
      <c r="P107">
        <v>80</v>
      </c>
      <c r="R107" t="e">
        <f t="shared" si="0"/>
        <v>#VALUE!</v>
      </c>
      <c r="S107" t="s">
        <v>232</v>
      </c>
    </row>
    <row r="108" spans="1:20" x14ac:dyDescent="0.25">
      <c r="C108" t="s">
        <v>21</v>
      </c>
      <c r="D108" t="s">
        <v>218</v>
      </c>
      <c r="E108">
        <v>8921111</v>
      </c>
      <c r="F108" t="s">
        <v>233</v>
      </c>
      <c r="G108" t="s">
        <v>234</v>
      </c>
      <c r="H108" t="s">
        <v>234</v>
      </c>
      <c r="M108">
        <v>65.650000000000006</v>
      </c>
      <c r="P108">
        <v>42</v>
      </c>
      <c r="R108" t="e">
        <f t="shared" si="0"/>
        <v>#VALUE!</v>
      </c>
      <c r="S108" t="s">
        <v>235</v>
      </c>
    </row>
    <row r="109" spans="1:20" x14ac:dyDescent="0.25">
      <c r="C109" t="s">
        <v>21</v>
      </c>
      <c r="D109" t="s">
        <v>218</v>
      </c>
      <c r="E109">
        <v>8921112</v>
      </c>
      <c r="F109" t="s">
        <v>236</v>
      </c>
      <c r="G109" t="s">
        <v>234</v>
      </c>
      <c r="H109" t="s">
        <v>234</v>
      </c>
      <c r="M109">
        <v>65.650000000000006</v>
      </c>
      <c r="P109">
        <v>110</v>
      </c>
      <c r="R109" t="e">
        <f t="shared" si="0"/>
        <v>#VALUE!</v>
      </c>
      <c r="S109" t="s">
        <v>237</v>
      </c>
    </row>
    <row r="110" spans="1:20" x14ac:dyDescent="0.25">
      <c r="C110" t="s">
        <v>21</v>
      </c>
      <c r="D110" t="s">
        <v>218</v>
      </c>
      <c r="E110">
        <v>8927040</v>
      </c>
      <c r="F110" t="s">
        <v>238</v>
      </c>
      <c r="G110" t="s">
        <v>228</v>
      </c>
      <c r="H110" t="s">
        <v>228</v>
      </c>
      <c r="M110">
        <v>65.650000000000006</v>
      </c>
      <c r="P110">
        <v>84</v>
      </c>
      <c r="R110" t="e">
        <f t="shared" si="0"/>
        <v>#VALUE!</v>
      </c>
      <c r="S110" t="s">
        <v>239</v>
      </c>
    </row>
    <row r="111" spans="1:20" x14ac:dyDescent="0.25">
      <c r="C111" t="s">
        <v>21</v>
      </c>
      <c r="D111" t="s">
        <v>218</v>
      </c>
      <c r="E111">
        <v>8927033</v>
      </c>
      <c r="F111" t="s">
        <v>240</v>
      </c>
      <c r="G111" t="s">
        <v>228</v>
      </c>
      <c r="H111" t="s">
        <v>228</v>
      </c>
      <c r="M111">
        <v>65.650000000000006</v>
      </c>
      <c r="P111">
        <v>74</v>
      </c>
      <c r="R111" t="e">
        <f t="shared" si="0"/>
        <v>#VALUE!</v>
      </c>
      <c r="S111" t="s">
        <v>241</v>
      </c>
    </row>
    <row r="112" spans="1:20" x14ac:dyDescent="0.25">
      <c r="C112" t="s">
        <v>21</v>
      </c>
      <c r="D112" t="s">
        <v>218</v>
      </c>
      <c r="E112">
        <v>8921113</v>
      </c>
      <c r="F112" t="s">
        <v>242</v>
      </c>
      <c r="G112" t="s">
        <v>231</v>
      </c>
      <c r="H112" t="s">
        <v>231</v>
      </c>
      <c r="M112">
        <v>65.650000000000006</v>
      </c>
      <c r="P112">
        <v>56</v>
      </c>
      <c r="R112" t="e">
        <f t="shared" si="0"/>
        <v>#VALUE!</v>
      </c>
      <c r="S112"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showRowColHeaders="0" tabSelected="1" workbookViewId="0">
      <selection activeCell="A8" sqref="A8"/>
    </sheetView>
  </sheetViews>
  <sheetFormatPr defaultRowHeight="15" x14ac:dyDescent="0.25"/>
  <cols>
    <col min="1" max="1" width="23.28515625" customWidth="1"/>
    <col min="2" max="2" width="29.140625" customWidth="1"/>
    <col min="3" max="3" width="21.7109375" customWidth="1"/>
    <col min="4" max="4" width="13.7109375" customWidth="1"/>
    <col min="5" max="5" width="18.5703125" customWidth="1"/>
    <col min="6" max="6" width="16.28515625" hidden="1" customWidth="1"/>
    <col min="7" max="7" width="15.28515625" customWidth="1"/>
    <col min="8" max="8" width="19" customWidth="1"/>
    <col min="9" max="9" width="19.5703125" hidden="1" customWidth="1"/>
    <col min="10" max="10" width="19.5703125" customWidth="1"/>
  </cols>
  <sheetData>
    <row r="1" spans="1:24" x14ac:dyDescent="0.25">
      <c r="A1" s="1"/>
      <c r="B1" s="2"/>
      <c r="C1" s="2"/>
      <c r="D1" s="2"/>
      <c r="E1" s="2"/>
      <c r="F1" s="2"/>
      <c r="G1" s="2"/>
      <c r="H1" s="2"/>
      <c r="I1" s="2"/>
      <c r="J1" s="3"/>
      <c r="O1" s="13"/>
      <c r="P1" s="13"/>
      <c r="Q1" s="13"/>
      <c r="R1" s="13"/>
      <c r="S1" s="13"/>
      <c r="T1" s="13"/>
      <c r="U1" s="13"/>
      <c r="V1" s="13"/>
      <c r="W1" s="13"/>
      <c r="X1" s="13"/>
    </row>
    <row r="2" spans="1:24" x14ac:dyDescent="0.25">
      <c r="A2" s="4"/>
      <c r="B2" s="5"/>
      <c r="C2" s="5"/>
      <c r="D2" s="5"/>
      <c r="E2" s="5"/>
      <c r="F2" s="5"/>
      <c r="G2" s="5"/>
      <c r="H2" s="5"/>
      <c r="I2" s="5"/>
      <c r="J2" s="6"/>
      <c r="O2" s="13"/>
      <c r="P2" s="13"/>
      <c r="Q2" s="13"/>
      <c r="R2" s="13"/>
      <c r="S2" s="13"/>
      <c r="T2" s="13"/>
      <c r="U2" s="13"/>
      <c r="V2" s="13"/>
      <c r="W2" s="13"/>
      <c r="X2" s="13"/>
    </row>
    <row r="3" spans="1:24" x14ac:dyDescent="0.25">
      <c r="A3" s="4"/>
      <c r="B3" s="5"/>
      <c r="C3" s="5"/>
      <c r="D3" s="5"/>
      <c r="E3" s="5"/>
      <c r="F3" s="5"/>
      <c r="G3" s="5"/>
      <c r="H3" s="5"/>
      <c r="I3" s="5"/>
      <c r="J3" s="6"/>
      <c r="O3" s="13"/>
      <c r="P3" s="13"/>
      <c r="Q3" s="13"/>
      <c r="R3" s="13"/>
      <c r="S3" s="13"/>
      <c r="T3" s="13"/>
      <c r="U3" s="13"/>
      <c r="V3" s="13"/>
      <c r="W3" s="13"/>
      <c r="X3" s="13"/>
    </row>
    <row r="4" spans="1:24" x14ac:dyDescent="0.25">
      <c r="A4" s="4"/>
      <c r="B4" s="5"/>
      <c r="C4" s="5"/>
      <c r="D4" s="5"/>
      <c r="E4" s="5"/>
      <c r="F4" s="5"/>
      <c r="G4" s="5"/>
      <c r="H4" s="5"/>
      <c r="I4" s="5"/>
      <c r="J4" s="6"/>
      <c r="O4" s="13"/>
      <c r="P4" s="13"/>
      <c r="Q4" s="13"/>
      <c r="R4" s="13"/>
      <c r="S4" s="13"/>
      <c r="T4" s="13"/>
      <c r="U4" s="13"/>
      <c r="V4" s="13"/>
      <c r="W4" s="13"/>
      <c r="X4" s="13"/>
    </row>
    <row r="5" spans="1:24" x14ac:dyDescent="0.25">
      <c r="A5" s="4"/>
      <c r="B5" s="5"/>
      <c r="C5" s="5"/>
      <c r="D5" s="5"/>
      <c r="E5" s="5"/>
      <c r="F5" s="5"/>
      <c r="G5" s="5"/>
      <c r="H5" s="5"/>
      <c r="I5" s="5"/>
      <c r="J5" s="6"/>
      <c r="O5" s="13"/>
      <c r="P5" s="13"/>
      <c r="Q5" s="13"/>
      <c r="R5" s="13"/>
      <c r="S5" s="13"/>
      <c r="T5" s="13"/>
      <c r="U5" s="13"/>
      <c r="V5" s="13"/>
      <c r="W5" s="13"/>
      <c r="X5" s="13"/>
    </row>
    <row r="6" spans="1:24" ht="18.75" x14ac:dyDescent="0.3">
      <c r="A6" s="7" t="s">
        <v>243</v>
      </c>
      <c r="B6" s="8"/>
      <c r="C6" s="8"/>
      <c r="D6" s="8"/>
      <c r="E6" s="5"/>
      <c r="F6" s="5"/>
      <c r="G6" s="5"/>
      <c r="H6" s="5"/>
      <c r="I6" s="5"/>
      <c r="J6" s="6"/>
      <c r="O6" s="13"/>
      <c r="P6" s="13"/>
      <c r="Q6" s="13"/>
      <c r="R6" s="13"/>
      <c r="S6" s="13"/>
      <c r="T6" s="13"/>
      <c r="U6" s="13"/>
      <c r="V6" s="13"/>
      <c r="W6" s="13"/>
      <c r="X6" s="13"/>
    </row>
    <row r="7" spans="1:24" x14ac:dyDescent="0.25">
      <c r="A7" s="4"/>
      <c r="B7" s="5"/>
      <c r="C7" s="5"/>
      <c r="D7" s="5"/>
      <c r="E7" s="5"/>
      <c r="F7" s="5"/>
      <c r="G7" s="5"/>
      <c r="H7" s="5"/>
      <c r="I7" s="5"/>
      <c r="J7" s="6"/>
      <c r="O7" s="13"/>
      <c r="P7" s="13"/>
      <c r="Q7" s="13"/>
      <c r="R7" s="13"/>
      <c r="S7" s="13"/>
      <c r="T7" s="13"/>
      <c r="U7" s="13"/>
      <c r="V7" s="13"/>
      <c r="W7" s="13"/>
      <c r="X7" s="13"/>
    </row>
    <row r="8" spans="1:24" x14ac:dyDescent="0.25">
      <c r="A8" s="38"/>
      <c r="B8" s="16" t="str">
        <f>+IF(A8="","Please insert your 8 digit passcode in the blue box",VLOOKUP(A8,Data!D11:F112,3,FALSE))</f>
        <v>Please insert your 8 digit passcode in the blue box</v>
      </c>
      <c r="C8" s="8"/>
      <c r="D8" s="8"/>
      <c r="E8" s="5"/>
      <c r="F8" s="5"/>
      <c r="G8" s="5"/>
      <c r="H8" s="5"/>
      <c r="I8" s="5"/>
      <c r="J8" s="6"/>
      <c r="O8" s="13"/>
      <c r="P8" s="13"/>
      <c r="Q8" s="13"/>
      <c r="R8" s="13"/>
      <c r="S8" s="13"/>
      <c r="T8" s="13"/>
      <c r="U8" s="13"/>
      <c r="V8" s="13"/>
      <c r="W8" s="13"/>
      <c r="X8" s="13"/>
    </row>
    <row r="9" spans="1:24" x14ac:dyDescent="0.25">
      <c r="A9" s="4"/>
      <c r="B9" s="5"/>
      <c r="C9" s="5"/>
      <c r="D9" s="5"/>
      <c r="E9" s="5"/>
      <c r="F9" s="5"/>
      <c r="G9" s="5"/>
      <c r="H9" s="5"/>
      <c r="I9" s="5"/>
      <c r="J9" s="6"/>
      <c r="O9" s="13"/>
      <c r="P9" s="13"/>
      <c r="Q9" s="13"/>
      <c r="R9" s="13"/>
      <c r="S9" s="13"/>
      <c r="T9" s="13"/>
      <c r="U9" s="13"/>
      <c r="V9" s="13"/>
      <c r="W9" s="13"/>
      <c r="X9" s="13"/>
    </row>
    <row r="10" spans="1:24" x14ac:dyDescent="0.25">
      <c r="A10" s="19"/>
      <c r="B10" s="20"/>
      <c r="C10" s="20"/>
      <c r="D10" s="36" t="s">
        <v>268</v>
      </c>
      <c r="E10" s="36"/>
      <c r="F10" s="36"/>
      <c r="G10" s="36"/>
      <c r="H10" s="36"/>
      <c r="I10" s="36"/>
      <c r="J10" s="37"/>
      <c r="K10" s="21"/>
      <c r="L10" s="21"/>
      <c r="M10" s="21"/>
      <c r="N10" s="21"/>
      <c r="O10" s="22"/>
      <c r="P10" s="22"/>
      <c r="Q10" s="13"/>
      <c r="R10" s="13"/>
      <c r="S10" s="13"/>
      <c r="T10" s="13"/>
      <c r="U10" s="13"/>
      <c r="V10" s="13"/>
      <c r="W10" s="13"/>
      <c r="X10" s="13"/>
    </row>
    <row r="11" spans="1:24" ht="30" x14ac:dyDescent="0.25">
      <c r="A11" s="23" t="s">
        <v>244</v>
      </c>
      <c r="B11" s="24" t="s">
        <v>245</v>
      </c>
      <c r="C11" s="25" t="s">
        <v>246</v>
      </c>
      <c r="D11" s="25" t="s">
        <v>18</v>
      </c>
      <c r="E11" s="25" t="s">
        <v>19</v>
      </c>
      <c r="F11" s="25" t="s">
        <v>247</v>
      </c>
      <c r="G11" s="25" t="s">
        <v>248</v>
      </c>
      <c r="H11" s="25" t="s">
        <v>249</v>
      </c>
      <c r="I11" s="25" t="s">
        <v>20</v>
      </c>
      <c r="J11" s="26" t="s">
        <v>250</v>
      </c>
      <c r="K11" s="21"/>
      <c r="L11" s="21"/>
      <c r="M11" s="21"/>
      <c r="N11" s="21"/>
      <c r="O11" s="22"/>
      <c r="P11" s="22"/>
      <c r="Q11" s="13"/>
      <c r="R11" s="13"/>
      <c r="S11" s="13"/>
      <c r="T11" s="13"/>
      <c r="U11" s="13"/>
      <c r="V11" s="13"/>
      <c r="W11" s="13"/>
      <c r="X11" s="13"/>
    </row>
    <row r="12" spans="1:24" x14ac:dyDescent="0.25">
      <c r="A12" s="9" t="str">
        <f>+IF(A8&gt;0,(VLOOKUP(A8,Data!D11:F112,2,FALSE)),"")</f>
        <v/>
      </c>
      <c r="B12" s="10" t="str">
        <f>+IF($A8&gt;0,VLOOKUP($A12,Data!$E$11:$T$102,2,FALSE),"")</f>
        <v/>
      </c>
      <c r="C12" s="11" t="str">
        <f>IF(A8&gt;0,VLOOKUP($A12,Data!$E$11:$N$103,3,FALSE),"")</f>
        <v/>
      </c>
      <c r="D12" s="27">
        <v>16.399999999999999</v>
      </c>
      <c r="E12" s="27">
        <v>26.54</v>
      </c>
      <c r="F12" s="27">
        <v>65.650000000000006</v>
      </c>
      <c r="G12" s="12" t="str">
        <f>IF(A8&gt;0,VLOOKUP($A12,Data!$E$11:$Q$103,8,FALSE),"")</f>
        <v/>
      </c>
      <c r="H12" s="12" t="str">
        <f>IF($A8&gt;0,VLOOKUP($A12,Data!$E$11:$T$103,12,FALSE),"")</f>
        <v/>
      </c>
      <c r="I12" s="12" t="str">
        <f>IF($A8&gt;0,VLOOKUP($A12,Data!$E$103:$Q$112,12,FALSE),"")</f>
        <v/>
      </c>
      <c r="J12" s="17" t="str">
        <f>IF($A$8&gt;0,VLOOKUP($A$12,Data!$E$11:$T$103,13,FALSE),"")</f>
        <v/>
      </c>
      <c r="K12" s="21"/>
      <c r="L12" s="21"/>
      <c r="M12" s="21"/>
      <c r="N12" s="21"/>
      <c r="O12" s="22"/>
      <c r="P12" s="22"/>
      <c r="Q12" s="13"/>
      <c r="R12" s="13"/>
      <c r="S12" s="13"/>
      <c r="T12" s="13"/>
      <c r="U12" s="13"/>
      <c r="V12" s="13"/>
      <c r="W12" s="13"/>
      <c r="X12" s="13"/>
    </row>
    <row r="13" spans="1:24" x14ac:dyDescent="0.25">
      <c r="A13" s="19"/>
      <c r="B13" s="20"/>
      <c r="C13" s="20"/>
      <c r="D13" s="20"/>
      <c r="E13" s="20"/>
      <c r="F13" s="20"/>
      <c r="G13" s="20"/>
      <c r="H13" s="20"/>
      <c r="I13" s="20"/>
      <c r="J13" s="28"/>
      <c r="K13" s="21"/>
      <c r="L13" s="21"/>
      <c r="M13" s="21"/>
      <c r="N13" s="21"/>
      <c r="O13" s="22"/>
      <c r="P13" s="22"/>
      <c r="Q13" s="13"/>
      <c r="R13" s="13"/>
      <c r="S13" s="13"/>
      <c r="T13" s="13"/>
      <c r="U13" s="13"/>
      <c r="V13" s="13"/>
      <c r="W13" s="13"/>
      <c r="X13" s="13"/>
    </row>
    <row r="14" spans="1:24" x14ac:dyDescent="0.25">
      <c r="A14" s="19"/>
      <c r="B14" s="20"/>
      <c r="C14" s="20"/>
      <c r="D14" s="36" t="s">
        <v>269</v>
      </c>
      <c r="E14" s="36"/>
      <c r="F14" s="36"/>
      <c r="G14" s="36"/>
      <c r="H14" s="36"/>
      <c r="I14" s="36"/>
      <c r="J14" s="37"/>
      <c r="K14" s="21"/>
      <c r="L14" s="21"/>
      <c r="M14" s="21"/>
      <c r="N14" s="21"/>
      <c r="O14" s="22"/>
      <c r="P14" s="22"/>
      <c r="Q14" s="13"/>
      <c r="R14" s="13"/>
      <c r="S14" s="13"/>
      <c r="T14" s="13"/>
      <c r="U14" s="13"/>
      <c r="V14" s="13"/>
      <c r="W14" s="13"/>
      <c r="X14" s="13"/>
    </row>
    <row r="15" spans="1:24" x14ac:dyDescent="0.25">
      <c r="A15" s="19"/>
      <c r="B15" s="20"/>
      <c r="C15" s="20"/>
      <c r="D15" s="27">
        <v>17.760000000000002</v>
      </c>
      <c r="E15" s="27">
        <v>26.54</v>
      </c>
      <c r="F15" s="20"/>
      <c r="G15" s="12" t="str">
        <f>IF(A8&gt;0,VLOOKUP($A12,Data!$E$11:$Q$103,10,FALSE),"")</f>
        <v/>
      </c>
      <c r="H15" s="12" t="str">
        <f>H12</f>
        <v/>
      </c>
      <c r="I15" s="20"/>
      <c r="J15" s="17" t="str">
        <f>IF($A$8&gt;0,VLOOKUP($A$12,Data!$E$11:$T$103,14,FALSE),"")</f>
        <v/>
      </c>
      <c r="K15" s="21"/>
      <c r="L15" s="21"/>
      <c r="M15" s="21"/>
      <c r="N15" s="21"/>
      <c r="O15" s="22"/>
      <c r="P15" s="22"/>
      <c r="Q15" s="13"/>
      <c r="R15" s="13"/>
      <c r="S15" s="13"/>
      <c r="T15" s="13"/>
      <c r="U15" s="13"/>
      <c r="V15" s="13"/>
      <c r="W15" s="13"/>
      <c r="X15" s="13"/>
    </row>
    <row r="16" spans="1:24" x14ac:dyDescent="0.25">
      <c r="A16" s="19"/>
      <c r="B16" s="20"/>
      <c r="C16" s="20"/>
      <c r="D16" s="27"/>
      <c r="E16" s="27"/>
      <c r="F16" s="20"/>
      <c r="G16" s="12"/>
      <c r="H16" s="29"/>
      <c r="I16" s="20"/>
      <c r="J16" s="28"/>
      <c r="K16" s="21"/>
      <c r="L16" s="21"/>
      <c r="M16" s="21"/>
      <c r="N16" s="21"/>
      <c r="O16" s="22"/>
      <c r="P16" s="22"/>
      <c r="Q16" s="13"/>
      <c r="R16" s="13"/>
      <c r="S16" s="13"/>
      <c r="T16" s="13"/>
      <c r="U16" s="13"/>
      <c r="V16" s="13"/>
      <c r="W16" s="13"/>
      <c r="X16" s="13"/>
    </row>
    <row r="17" spans="1:24" ht="15.75" thickBot="1" x14ac:dyDescent="0.3">
      <c r="A17" s="19"/>
      <c r="B17" s="20"/>
      <c r="C17" s="20"/>
      <c r="D17" s="20"/>
      <c r="E17" s="20"/>
      <c r="F17" s="20"/>
      <c r="G17" s="20" t="s">
        <v>270</v>
      </c>
      <c r="H17" s="21"/>
      <c r="I17" s="20"/>
      <c r="J17" s="15" t="e">
        <f>IF(J15-J12&gt;0,SUM(J15-J12),"0")</f>
        <v>#VALUE!</v>
      </c>
      <c r="K17" s="21"/>
      <c r="L17" s="21"/>
      <c r="M17" s="21"/>
      <c r="N17" s="21"/>
      <c r="O17" s="22"/>
      <c r="P17" s="22"/>
      <c r="Q17" s="13"/>
      <c r="R17" s="13"/>
      <c r="S17" s="13"/>
      <c r="T17" s="13"/>
      <c r="U17" s="13"/>
      <c r="V17" s="13"/>
      <c r="W17" s="13"/>
      <c r="X17" s="13"/>
    </row>
    <row r="18" spans="1:24" ht="16.5" thickTop="1" thickBot="1" x14ac:dyDescent="0.3">
      <c r="A18" s="30"/>
      <c r="B18" s="31"/>
      <c r="C18" s="31"/>
      <c r="D18" s="31"/>
      <c r="E18" s="31"/>
      <c r="F18" s="31"/>
      <c r="G18" s="31"/>
      <c r="H18" s="31"/>
      <c r="I18" s="31"/>
      <c r="J18" s="32"/>
      <c r="K18" s="21"/>
      <c r="L18" s="21"/>
      <c r="M18" s="21"/>
      <c r="N18" s="21"/>
      <c r="O18" s="22"/>
      <c r="P18" s="22"/>
      <c r="Q18" s="13"/>
      <c r="R18" s="13"/>
      <c r="S18" s="13"/>
      <c r="T18" s="13"/>
      <c r="U18" s="13"/>
      <c r="V18" s="13"/>
      <c r="W18" s="13"/>
      <c r="X18" s="13"/>
    </row>
    <row r="19" spans="1:24" x14ac:dyDescent="0.25">
      <c r="A19" s="33" t="s">
        <v>251</v>
      </c>
      <c r="B19" s="21"/>
      <c r="C19" s="21"/>
      <c r="D19" s="21"/>
      <c r="E19" s="21"/>
      <c r="F19" s="21"/>
      <c r="G19" s="21"/>
      <c r="H19" s="21"/>
      <c r="I19" s="21"/>
      <c r="J19" s="21"/>
      <c r="K19" s="21"/>
      <c r="L19" s="21"/>
      <c r="M19" s="21"/>
      <c r="N19" s="21"/>
      <c r="O19" s="22"/>
      <c r="P19" s="22"/>
      <c r="Q19" s="13"/>
      <c r="R19" s="13"/>
      <c r="S19" s="13"/>
      <c r="T19" s="13"/>
      <c r="U19" s="13"/>
      <c r="V19" s="13"/>
      <c r="W19" s="13"/>
      <c r="X19" s="13"/>
    </row>
    <row r="20" spans="1:24" x14ac:dyDescent="0.25">
      <c r="A20" s="21"/>
      <c r="B20" s="21"/>
      <c r="C20" s="21"/>
      <c r="D20" s="21"/>
      <c r="E20" s="21"/>
      <c r="F20" s="21"/>
      <c r="G20" s="21"/>
      <c r="H20" s="21"/>
      <c r="I20" s="21"/>
      <c r="J20" s="21"/>
      <c r="K20" s="21"/>
      <c r="L20" s="21"/>
      <c r="M20" s="21"/>
      <c r="N20" s="21"/>
      <c r="O20" s="22"/>
      <c r="P20" s="22"/>
      <c r="Q20" s="13"/>
      <c r="R20" s="13"/>
      <c r="S20" s="13"/>
      <c r="T20" s="13"/>
      <c r="U20" s="13"/>
      <c r="V20" s="13"/>
      <c r="W20" s="13"/>
      <c r="X20" s="13"/>
    </row>
    <row r="21" spans="1:24" ht="15" customHeight="1" x14ac:dyDescent="0.25">
      <c r="A21" s="35" t="s">
        <v>252</v>
      </c>
      <c r="B21" s="35"/>
      <c r="C21" s="35"/>
      <c r="D21" s="35"/>
      <c r="E21" s="35"/>
      <c r="F21" s="35"/>
      <c r="G21" s="35"/>
      <c r="H21" s="35"/>
      <c r="I21" s="35"/>
      <c r="J21" s="35"/>
      <c r="K21" s="35"/>
      <c r="L21" s="35"/>
      <c r="M21" s="35"/>
      <c r="N21" s="35"/>
      <c r="O21" s="22"/>
      <c r="P21" s="22"/>
      <c r="Q21" s="13"/>
      <c r="R21" s="13"/>
      <c r="S21" s="13"/>
      <c r="T21" s="13"/>
      <c r="U21" s="13"/>
      <c r="V21" s="13"/>
      <c r="W21" s="13"/>
      <c r="X21" s="13"/>
    </row>
    <row r="22" spans="1:24" x14ac:dyDescent="0.25">
      <c r="A22" s="21"/>
      <c r="B22" s="21"/>
      <c r="C22" s="21"/>
      <c r="D22" s="21"/>
      <c r="E22" s="21"/>
      <c r="F22" s="21"/>
      <c r="G22" s="21"/>
      <c r="H22" s="21"/>
      <c r="I22" s="21"/>
      <c r="J22" s="21"/>
      <c r="K22" s="21"/>
      <c r="L22" s="21"/>
      <c r="M22" s="21"/>
      <c r="N22" s="21"/>
      <c r="O22" s="22"/>
      <c r="P22" s="22"/>
      <c r="Q22" s="13"/>
      <c r="R22" s="13"/>
      <c r="S22" s="13"/>
      <c r="T22" s="13"/>
      <c r="U22" s="13"/>
      <c r="V22" s="13"/>
      <c r="W22" s="13"/>
      <c r="X22" s="13"/>
    </row>
    <row r="23" spans="1:24" x14ac:dyDescent="0.25">
      <c r="A23" s="21" t="s">
        <v>253</v>
      </c>
      <c r="B23" s="21"/>
      <c r="C23" s="21"/>
      <c r="D23" s="21"/>
      <c r="E23" s="21"/>
      <c r="F23" s="21"/>
      <c r="G23" s="21"/>
      <c r="H23" s="21"/>
      <c r="I23" s="21"/>
      <c r="J23" s="21"/>
      <c r="K23" s="21"/>
      <c r="L23" s="21"/>
      <c r="M23" s="21"/>
      <c r="N23" s="21"/>
      <c r="O23" s="22"/>
      <c r="P23" s="22"/>
      <c r="Q23" s="13"/>
      <c r="R23" s="13"/>
      <c r="S23" s="13"/>
      <c r="T23" s="13"/>
      <c r="U23" s="13"/>
      <c r="V23" s="13"/>
      <c r="W23" s="13"/>
      <c r="X23" s="13"/>
    </row>
    <row r="24" spans="1:24" x14ac:dyDescent="0.25">
      <c r="A24" s="21"/>
      <c r="B24" s="21"/>
      <c r="C24" s="21"/>
      <c r="D24" s="21"/>
      <c r="E24" s="21"/>
      <c r="F24" s="21"/>
      <c r="G24" s="21"/>
      <c r="H24" s="21"/>
      <c r="I24" s="21"/>
      <c r="J24" s="21"/>
      <c r="K24" s="21"/>
      <c r="L24" s="21"/>
      <c r="M24" s="21"/>
      <c r="N24" s="21"/>
      <c r="O24" s="22"/>
      <c r="P24" s="22"/>
      <c r="Q24" s="13"/>
      <c r="R24" s="13"/>
      <c r="S24" s="13"/>
      <c r="T24" s="13"/>
      <c r="U24" s="13"/>
      <c r="V24" s="13"/>
      <c r="W24" s="13"/>
      <c r="X24" s="13"/>
    </row>
    <row r="25" spans="1:24" x14ac:dyDescent="0.25">
      <c r="A25" s="21" t="s">
        <v>254</v>
      </c>
      <c r="B25" s="21"/>
      <c r="C25" s="21"/>
      <c r="D25" s="21"/>
      <c r="E25" s="21"/>
      <c r="F25" s="21"/>
      <c r="G25" s="21"/>
      <c r="H25" s="21"/>
      <c r="I25" s="21"/>
      <c r="J25" s="21"/>
      <c r="K25" s="21"/>
      <c r="L25" s="21"/>
      <c r="M25" s="21"/>
      <c r="N25" s="21"/>
      <c r="O25" s="22"/>
      <c r="P25" s="22"/>
      <c r="Q25" s="13"/>
      <c r="R25" s="13"/>
      <c r="S25" s="13"/>
      <c r="T25" s="13"/>
      <c r="U25" s="13"/>
      <c r="V25" s="13"/>
      <c r="W25" s="13"/>
      <c r="X25" s="13"/>
    </row>
    <row r="26" spans="1:24" x14ac:dyDescent="0.25">
      <c r="A26" s="21"/>
      <c r="B26" s="21"/>
      <c r="C26" s="21"/>
      <c r="D26" s="21"/>
      <c r="E26" s="21"/>
      <c r="F26" s="21"/>
      <c r="G26" s="21"/>
      <c r="H26" s="21"/>
      <c r="I26" s="21"/>
      <c r="J26" s="21"/>
      <c r="K26" s="21"/>
      <c r="L26" s="21"/>
      <c r="M26" s="21"/>
      <c r="N26" s="21"/>
      <c r="O26" s="22"/>
      <c r="P26" s="22"/>
      <c r="Q26" s="13"/>
      <c r="R26" s="13"/>
      <c r="S26" s="13"/>
      <c r="T26" s="13"/>
      <c r="U26" s="13"/>
      <c r="V26" s="13"/>
      <c r="W26" s="13"/>
      <c r="X26" s="13"/>
    </row>
    <row r="27" spans="1:24" x14ac:dyDescent="0.25">
      <c r="A27" s="21" t="s">
        <v>271</v>
      </c>
      <c r="B27" s="21"/>
      <c r="C27" s="21"/>
      <c r="D27" s="21"/>
      <c r="E27" s="21"/>
      <c r="F27" s="21"/>
      <c r="G27" s="21"/>
      <c r="H27" s="21"/>
      <c r="I27" s="21"/>
      <c r="J27" s="21"/>
      <c r="K27" s="21"/>
      <c r="L27" s="21"/>
      <c r="M27" s="21"/>
      <c r="N27" s="21"/>
      <c r="O27" s="22"/>
      <c r="P27" s="22"/>
      <c r="Q27" s="13"/>
      <c r="R27" s="13"/>
      <c r="S27" s="13"/>
      <c r="T27" s="13"/>
      <c r="U27" s="13"/>
      <c r="V27" s="13"/>
      <c r="W27" s="13"/>
      <c r="X27" s="13"/>
    </row>
    <row r="28" spans="1:24" x14ac:dyDescent="0.25">
      <c r="A28" s="21"/>
      <c r="B28" s="21"/>
      <c r="C28" s="21"/>
      <c r="D28" s="21"/>
      <c r="E28" s="21"/>
      <c r="F28" s="21"/>
      <c r="G28" s="21"/>
      <c r="H28" s="21"/>
      <c r="I28" s="21"/>
      <c r="J28" s="21"/>
      <c r="K28" s="21"/>
      <c r="L28" s="21"/>
      <c r="M28" s="21"/>
      <c r="N28" s="21"/>
      <c r="O28" s="22"/>
      <c r="P28" s="22"/>
      <c r="Q28" s="13"/>
      <c r="R28" s="13"/>
      <c r="S28" s="13"/>
      <c r="T28" s="13"/>
      <c r="U28" s="13"/>
      <c r="V28" s="13"/>
      <c r="W28" s="13"/>
      <c r="X28" s="13"/>
    </row>
    <row r="29" spans="1:24" x14ac:dyDescent="0.25">
      <c r="A29" s="21" t="s">
        <v>255</v>
      </c>
      <c r="B29" s="21"/>
      <c r="C29" s="21"/>
      <c r="D29" s="34" t="s">
        <v>257</v>
      </c>
      <c r="E29" s="21"/>
      <c r="F29" s="21"/>
      <c r="G29" s="21"/>
      <c r="H29" s="21"/>
      <c r="I29" s="21"/>
      <c r="J29" s="21"/>
      <c r="K29" s="21"/>
      <c r="L29" s="21"/>
      <c r="M29" s="21"/>
      <c r="N29" s="21"/>
      <c r="O29" s="22"/>
      <c r="P29" s="22"/>
      <c r="Q29" s="13"/>
      <c r="R29" s="13"/>
      <c r="S29" s="13"/>
      <c r="T29" s="13"/>
      <c r="U29" s="13"/>
      <c r="V29" s="13"/>
      <c r="W29" s="13"/>
      <c r="X29" s="13"/>
    </row>
    <row r="30" spans="1:24" x14ac:dyDescent="0.25">
      <c r="A30" s="21"/>
      <c r="B30" s="21"/>
      <c r="C30" s="21"/>
      <c r="D30" s="21"/>
      <c r="E30" s="21"/>
      <c r="F30" s="21"/>
      <c r="G30" s="21"/>
      <c r="H30" s="21"/>
      <c r="I30" s="21"/>
      <c r="J30" s="21"/>
      <c r="K30" s="21"/>
      <c r="L30" s="21"/>
      <c r="M30" s="21"/>
      <c r="N30" s="21"/>
      <c r="O30" s="22"/>
      <c r="P30" s="22"/>
      <c r="Q30" s="13"/>
      <c r="R30" s="13"/>
      <c r="S30" s="13"/>
      <c r="T30" s="13"/>
      <c r="U30" s="13"/>
      <c r="V30" s="13"/>
      <c r="W30" s="13"/>
      <c r="X30" s="13"/>
    </row>
    <row r="31" spans="1:24" x14ac:dyDescent="0.25">
      <c r="A31" s="21" t="s">
        <v>256</v>
      </c>
      <c r="B31" s="21"/>
      <c r="C31" s="34"/>
      <c r="D31" s="21"/>
      <c r="E31" s="21"/>
      <c r="F31" s="21"/>
      <c r="G31" s="21"/>
      <c r="H31" s="21"/>
      <c r="I31" s="21"/>
      <c r="J31" s="21"/>
      <c r="K31" s="21"/>
      <c r="L31" s="21"/>
      <c r="M31" s="21"/>
      <c r="N31" s="21"/>
      <c r="O31" s="22"/>
      <c r="P31" s="22"/>
      <c r="Q31" s="13"/>
      <c r="R31" s="13"/>
      <c r="S31" s="13"/>
      <c r="T31" s="13"/>
      <c r="U31" s="13"/>
      <c r="V31" s="13"/>
      <c r="W31" s="13"/>
      <c r="X31" s="13"/>
    </row>
    <row r="32" spans="1:24" x14ac:dyDescent="0.25">
      <c r="A32" s="21"/>
      <c r="B32" s="21"/>
      <c r="C32" s="21"/>
      <c r="D32" s="21"/>
      <c r="E32" s="21"/>
      <c r="F32" s="21"/>
      <c r="G32" s="21"/>
      <c r="H32" s="21"/>
      <c r="I32" s="21"/>
      <c r="J32" s="21"/>
      <c r="K32" s="21"/>
      <c r="L32" s="21"/>
      <c r="M32" s="21"/>
      <c r="N32" s="21"/>
      <c r="O32" s="22"/>
      <c r="P32" s="22"/>
      <c r="Q32" s="13"/>
      <c r="R32" s="13"/>
      <c r="S32" s="13"/>
      <c r="T32" s="13"/>
      <c r="U32" s="13"/>
      <c r="V32" s="13"/>
      <c r="W32" s="13"/>
      <c r="X32" s="13"/>
    </row>
    <row r="33" spans="1:24"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row>
    <row r="34" spans="1:24" x14ac:dyDescent="0.25">
      <c r="A34" s="13"/>
      <c r="B34" s="13"/>
      <c r="C34" s="13"/>
      <c r="D34" s="13"/>
      <c r="E34" s="13"/>
      <c r="F34" s="13"/>
      <c r="G34" s="13"/>
      <c r="H34" s="13"/>
      <c r="I34" s="13"/>
      <c r="J34" s="13"/>
      <c r="K34" s="13"/>
      <c r="L34" s="13"/>
      <c r="M34" s="13"/>
      <c r="N34" s="13"/>
      <c r="O34" s="13"/>
      <c r="P34" s="13"/>
      <c r="Q34" s="13"/>
      <c r="R34" s="13"/>
      <c r="S34" s="13"/>
      <c r="T34" s="13"/>
      <c r="U34" s="13"/>
      <c r="V34" s="13"/>
      <c r="W34" s="13"/>
      <c r="X34" s="13"/>
    </row>
    <row r="35" spans="1:24"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row>
    <row r="36" spans="1:24"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row>
    <row r="37" spans="1:24"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row>
    <row r="38" spans="1:24"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row>
    <row r="39" spans="1:24"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row>
    <row r="40" spans="1:24"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row>
    <row r="41" spans="1:24"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row>
    <row r="42" spans="1:24"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row>
    <row r="43" spans="1:24"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row>
    <row r="44" spans="1:24"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row>
    <row r="45" spans="1:24"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row>
    <row r="46" spans="1:24"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row>
    <row r="47" spans="1:24"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row>
    <row r="48" spans="1:24"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row>
    <row r="49" spans="1:24"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row>
    <row r="50" spans="1:24"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row>
    <row r="51" spans="1:24"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row>
    <row r="52" spans="1:24"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row>
    <row r="53" spans="1:24"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row>
    <row r="54" spans="1:24"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row>
    <row r="55" spans="1:24"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row>
    <row r="56" spans="1:24"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row>
    <row r="57" spans="1:24"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row>
    <row r="58" spans="1:24"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row>
    <row r="59" spans="1:24"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row>
    <row r="60" spans="1:24"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row>
    <row r="61" spans="1:24"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row>
    <row r="62" spans="1:24"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row>
    <row r="63" spans="1:24"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row>
    <row r="64" spans="1:24"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row>
  </sheetData>
  <sheetProtection password="BFE8" sheet="1" objects="1" scenarios="1"/>
  <mergeCells count="3">
    <mergeCell ref="A21:N21"/>
    <mergeCell ref="D10:J10"/>
    <mergeCell ref="D14:J14"/>
  </mergeCells>
  <conditionalFormatting sqref="A8">
    <cfRule type="cellIs" dxfId="0" priority="1" operator="greaterThan">
      <formula>0</formula>
    </cfRule>
  </conditionalFormatting>
  <hyperlinks>
    <hyperlink ref="D29"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Teachers Pay Grant 2018-19</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Dixon</dc:creator>
  <cp:lastModifiedBy>Jacqueline Dixon</cp:lastModifiedBy>
  <dcterms:created xsi:type="dcterms:W3CDTF">2018-11-08T14:40:24Z</dcterms:created>
  <dcterms:modified xsi:type="dcterms:W3CDTF">2018-12-10T09:39:48Z</dcterms:modified>
</cp:coreProperties>
</file>