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A9E8" lockStructure="1"/>
  <bookViews>
    <workbookView xWindow="120" yWindow="150" windowWidth="24915" windowHeight="12075" firstSheet="1" activeTab="1"/>
  </bookViews>
  <sheets>
    <sheet name="Analysis by school" sheetId="1" state="hidden" r:id="rId1"/>
    <sheet name="Pupil Premium 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'Analysis by school'!$A$2:$BM$108</definedName>
    <definedName name="Z_77ADD453_C9F7_4463_8992_19898D60F8AF_.wvu.Cols" localSheetId="0" hidden="1">'Analysis by school'!$M:$W</definedName>
    <definedName name="Z_77ADD453_C9F7_4463_8992_19898D60F8AF_.wvu.FilterData" localSheetId="0" hidden="1">'Analysis by school'!$A$2:$BM$104</definedName>
    <definedName name="Z_864078DB_55B3_4266_A66F_1BF4BF469AC8_.wvu.FilterData" localSheetId="0" hidden="1">'Analysis by school'!$A$2:$BL$104</definedName>
    <definedName name="Z_B541EC3D_D0F9_4004_9899_C462A324BDC4_.wvu.FilterData" localSheetId="0" hidden="1">'Analysis by school'!$A$2:$BM$104</definedName>
    <definedName name="Z_EB39EDBD_2409_422D_A5C8_A3542B334693_.wvu.FilterData" localSheetId="0" hidden="1">'Analysis by school'!$A$2:$BL$104</definedName>
    <definedName name="Z_FBC711BD_1ABF_45B5_A6A2_B671D1013F00_.wvu.FilterData" localSheetId="0" hidden="1">'Analysis by school'!$A$2:$BM$104</definedName>
  </definedNames>
  <calcPr calcId="162913"/>
  <customWorkbookViews>
    <customWorkbookView name="Charlotte Dable - Personal View" guid="{864078DB-55B3-4266-A66F-1BF4BF469AC8}" mergeInterval="0" personalView="1" maximized="1" xWindow="-8" yWindow="-8" windowWidth="1696" windowHeight="1026" activeSheetId="1"/>
    <customWorkbookView name="Amanda Parsons - Personal View" guid="{77ADD453-C9F7-4463-8992-19898D60F8AF}" mergeInterval="0" personalView="1" windowWidth="1680" windowHeight="1010" activeSheetId="1"/>
    <customWorkbookView name="Jacqueline Dixon - Personal View" guid="{B541EC3D-D0F9-4004-9899-C462A324BDC4}" mergeInterval="0" personalView="1" maximized="1" xWindow="1358" yWindow="-8" windowWidth="1696" windowHeight="1066" activeSheetId="1"/>
  </customWorkbookViews>
</workbook>
</file>

<file path=xl/calcChain.xml><?xml version="1.0" encoding="utf-8"?>
<calcChain xmlns="http://schemas.openxmlformats.org/spreadsheetml/2006/main">
  <c r="AN12" i="1" l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BE5" i="1"/>
  <c r="BF5" i="1" s="1"/>
  <c r="BE6" i="1"/>
  <c r="BF6" i="1" s="1"/>
  <c r="BE7" i="1"/>
  <c r="BF7" i="1" s="1"/>
  <c r="BE8" i="1"/>
  <c r="BF8" i="1" s="1"/>
  <c r="BE9" i="1"/>
  <c r="BF9" i="1" s="1"/>
  <c r="BE10" i="1"/>
  <c r="BF10" i="1" s="1"/>
  <c r="BE11" i="1"/>
  <c r="BF11" i="1" s="1"/>
  <c r="BE12" i="1"/>
  <c r="BF12" i="1" s="1"/>
  <c r="BE13" i="1"/>
  <c r="BF13" i="1" s="1"/>
  <c r="BE14" i="1"/>
  <c r="BF14" i="1" s="1"/>
  <c r="BE15" i="1"/>
  <c r="BF15" i="1" s="1"/>
  <c r="BE16" i="1"/>
  <c r="BF16" i="1" s="1"/>
  <c r="BE17" i="1"/>
  <c r="BF17" i="1" s="1"/>
  <c r="BE18" i="1"/>
  <c r="BF18" i="1" s="1"/>
  <c r="BE19" i="1"/>
  <c r="BF19" i="1" s="1"/>
  <c r="BE20" i="1"/>
  <c r="BF20" i="1" s="1"/>
  <c r="BE21" i="1"/>
  <c r="BF21" i="1" s="1"/>
  <c r="BE22" i="1"/>
  <c r="BF22" i="1" s="1"/>
  <c r="BE23" i="1"/>
  <c r="BF23" i="1" s="1"/>
  <c r="BE24" i="1"/>
  <c r="BF24" i="1" s="1"/>
  <c r="BE25" i="1"/>
  <c r="BF25" i="1" s="1"/>
  <c r="BE26" i="1"/>
  <c r="BF26" i="1" s="1"/>
  <c r="BE27" i="1"/>
  <c r="BF27" i="1" s="1"/>
  <c r="BE28" i="1"/>
  <c r="BF28" i="1" s="1"/>
  <c r="BE29" i="1"/>
  <c r="BF29" i="1" s="1"/>
  <c r="BE30" i="1"/>
  <c r="BF30" i="1" s="1"/>
  <c r="BE31" i="1"/>
  <c r="BF31" i="1" s="1"/>
  <c r="BE32" i="1"/>
  <c r="BF32" i="1" s="1"/>
  <c r="BE33" i="1"/>
  <c r="BF33" i="1" s="1"/>
  <c r="BE34" i="1"/>
  <c r="BF34" i="1" s="1"/>
  <c r="BE35" i="1"/>
  <c r="BF35" i="1" s="1"/>
  <c r="BE36" i="1"/>
  <c r="BF36" i="1" s="1"/>
  <c r="BE37" i="1"/>
  <c r="BF37" i="1" s="1"/>
  <c r="BE38" i="1"/>
  <c r="BF38" i="1" s="1"/>
  <c r="BE39" i="1"/>
  <c r="BF39" i="1" s="1"/>
  <c r="BE40" i="1"/>
  <c r="BF40" i="1" s="1"/>
  <c r="BE41" i="1"/>
  <c r="BF41" i="1" s="1"/>
  <c r="BE42" i="1"/>
  <c r="BF42" i="1" s="1"/>
  <c r="BE43" i="1"/>
  <c r="BF43" i="1" s="1"/>
  <c r="BE44" i="1"/>
  <c r="BF44" i="1" s="1"/>
  <c r="BE45" i="1"/>
  <c r="BF45" i="1" s="1"/>
  <c r="BE46" i="1"/>
  <c r="BF46" i="1" s="1"/>
  <c r="BE47" i="1"/>
  <c r="BF47" i="1" s="1"/>
  <c r="BE48" i="1"/>
  <c r="BF48" i="1" s="1"/>
  <c r="BE49" i="1"/>
  <c r="BF49" i="1" s="1"/>
  <c r="BE50" i="1"/>
  <c r="BF50" i="1" s="1"/>
  <c r="BE51" i="1"/>
  <c r="BF51" i="1" s="1"/>
  <c r="BE52" i="1"/>
  <c r="BF52" i="1" s="1"/>
  <c r="BE53" i="1"/>
  <c r="BF53" i="1" s="1"/>
  <c r="BE54" i="1"/>
  <c r="BF54" i="1" s="1"/>
  <c r="BE55" i="1"/>
  <c r="BF55" i="1" s="1"/>
  <c r="BE56" i="1"/>
  <c r="BF56" i="1" s="1"/>
  <c r="BE57" i="1"/>
  <c r="BF57" i="1" s="1"/>
  <c r="BE58" i="1"/>
  <c r="BF58" i="1" s="1"/>
  <c r="BE59" i="1"/>
  <c r="BF59" i="1" s="1"/>
  <c r="BE60" i="1"/>
  <c r="BF60" i="1" s="1"/>
  <c r="BE61" i="1"/>
  <c r="BF61" i="1" s="1"/>
  <c r="BE62" i="1"/>
  <c r="BF62" i="1" s="1"/>
  <c r="BE63" i="1"/>
  <c r="BF63" i="1" s="1"/>
  <c r="BE64" i="1"/>
  <c r="BF64" i="1" s="1"/>
  <c r="BE65" i="1"/>
  <c r="BF65" i="1" s="1"/>
  <c r="BE66" i="1"/>
  <c r="BF66" i="1" s="1"/>
  <c r="BE67" i="1"/>
  <c r="BF67" i="1" s="1"/>
  <c r="BE68" i="1"/>
  <c r="BF68" i="1" s="1"/>
  <c r="BE69" i="1"/>
  <c r="BF69" i="1" s="1"/>
  <c r="BE70" i="1"/>
  <c r="BF70" i="1" s="1"/>
  <c r="BE71" i="1"/>
  <c r="BF71" i="1" s="1"/>
  <c r="BE72" i="1"/>
  <c r="BF72" i="1" s="1"/>
  <c r="BE73" i="1"/>
  <c r="BF73" i="1" s="1"/>
  <c r="BE74" i="1"/>
  <c r="BF74" i="1" s="1"/>
  <c r="BE75" i="1"/>
  <c r="BF75" i="1" s="1"/>
  <c r="BE76" i="1"/>
  <c r="BF76" i="1" s="1"/>
  <c r="BE77" i="1"/>
  <c r="BF77" i="1" s="1"/>
  <c r="BE78" i="1"/>
  <c r="BF78" i="1" s="1"/>
  <c r="BE79" i="1"/>
  <c r="BF79" i="1" s="1"/>
  <c r="BE80" i="1"/>
  <c r="BF80" i="1" s="1"/>
  <c r="BE81" i="1"/>
  <c r="BF81" i="1" s="1"/>
  <c r="BE82" i="1"/>
  <c r="BF82" i="1" s="1"/>
  <c r="BE83" i="1"/>
  <c r="BF83" i="1" s="1"/>
  <c r="BE84" i="1"/>
  <c r="BF84" i="1" s="1"/>
  <c r="BE85" i="1"/>
  <c r="BF85" i="1" s="1"/>
  <c r="BE86" i="1"/>
  <c r="BF86" i="1" s="1"/>
  <c r="BE87" i="1"/>
  <c r="BF87" i="1" s="1"/>
  <c r="BE88" i="1"/>
  <c r="BF88" i="1" s="1"/>
  <c r="BE89" i="1"/>
  <c r="BF89" i="1" s="1"/>
  <c r="BE90" i="1"/>
  <c r="BF90" i="1" s="1"/>
  <c r="BE91" i="1"/>
  <c r="BF91" i="1" s="1"/>
  <c r="BE92" i="1"/>
  <c r="BF92" i="1" s="1"/>
  <c r="BE93" i="1"/>
  <c r="BF93" i="1" s="1"/>
  <c r="BE94" i="1"/>
  <c r="BF94" i="1" s="1"/>
  <c r="BE95" i="1"/>
  <c r="BF95" i="1" s="1"/>
  <c r="BE96" i="1"/>
  <c r="BF96" i="1" s="1"/>
  <c r="BE97" i="1"/>
  <c r="BF97" i="1" s="1"/>
  <c r="BE98" i="1"/>
  <c r="BF98" i="1" s="1"/>
  <c r="BE99" i="1"/>
  <c r="BF99" i="1" s="1"/>
  <c r="BE100" i="1"/>
  <c r="BF100" i="1" s="1"/>
  <c r="BE101" i="1"/>
  <c r="BF101" i="1" s="1"/>
  <c r="BE102" i="1"/>
  <c r="BF102" i="1" s="1"/>
  <c r="BE103" i="1"/>
  <c r="BF103" i="1" s="1"/>
  <c r="BE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N5" i="1"/>
  <c r="AN6" i="1"/>
  <c r="AN7" i="1"/>
  <c r="AN8" i="1"/>
  <c r="AN9" i="1"/>
  <c r="AN10" i="1"/>
  <c r="AN11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S108" i="1" l="1"/>
  <c r="AK108" i="1"/>
  <c r="AQ108" i="1"/>
  <c r="BC108" i="1"/>
  <c r="BI108" i="1"/>
  <c r="AW108" i="1"/>
  <c r="AE108" i="1"/>
  <c r="Y108" i="1"/>
  <c r="M108" i="1"/>
  <c r="G108" i="1"/>
  <c r="BK108" i="1" l="1"/>
  <c r="BE108" i="1"/>
  <c r="AS108" i="1"/>
  <c r="AY108" i="1"/>
  <c r="U108" i="1"/>
  <c r="I108" i="1"/>
  <c r="F108" i="1"/>
  <c r="BJ4" i="1" l="1"/>
  <c r="BJ5" i="1"/>
  <c r="BJ6" i="1"/>
  <c r="BJ7" i="1"/>
  <c r="BJ8" i="1"/>
  <c r="BJ9" i="1"/>
  <c r="BJ10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1" i="1"/>
  <c r="AZ4" i="1"/>
  <c r="AN4" i="1"/>
  <c r="BF4" i="1" l="1"/>
  <c r="AS75" i="1"/>
  <c r="AT75" i="1" s="1"/>
  <c r="AS74" i="1"/>
  <c r="AT74" i="1" s="1"/>
  <c r="AS73" i="1"/>
  <c r="AT73" i="1" s="1"/>
  <c r="AS72" i="1"/>
  <c r="AT72" i="1" s="1"/>
  <c r="AS71" i="1"/>
  <c r="AT71" i="1" s="1"/>
  <c r="AS70" i="1"/>
  <c r="AT70" i="1" s="1"/>
  <c r="AS69" i="1"/>
  <c r="AT69" i="1" s="1"/>
  <c r="AS86" i="1"/>
  <c r="AT86" i="1" s="1"/>
  <c r="AS85" i="1"/>
  <c r="AT85" i="1" s="1"/>
  <c r="AS84" i="1"/>
  <c r="AT84" i="1" s="1"/>
  <c r="AS83" i="1"/>
  <c r="AT83" i="1" s="1"/>
  <c r="AS82" i="1"/>
  <c r="AT82" i="1" s="1"/>
  <c r="AS81" i="1"/>
  <c r="AT81" i="1" s="1"/>
  <c r="AS80" i="1"/>
  <c r="AT80" i="1" s="1"/>
  <c r="AS79" i="1"/>
  <c r="AT79" i="1" s="1"/>
  <c r="AS78" i="1"/>
  <c r="AT78" i="1" s="1"/>
  <c r="AS77" i="1"/>
  <c r="AT77" i="1" s="1"/>
  <c r="AS76" i="1"/>
  <c r="AT76" i="1" s="1"/>
  <c r="AS103" i="1"/>
  <c r="AT103" i="1" s="1"/>
  <c r="AS102" i="1"/>
  <c r="AT102" i="1" s="1"/>
  <c r="AS101" i="1"/>
  <c r="AT101" i="1" s="1"/>
  <c r="AS100" i="1"/>
  <c r="AT100" i="1" s="1"/>
  <c r="AS99" i="1"/>
  <c r="AT99" i="1" s="1"/>
  <c r="AS98" i="1"/>
  <c r="AT98" i="1" s="1"/>
  <c r="AS97" i="1"/>
  <c r="AT97" i="1" s="1"/>
  <c r="AS96" i="1"/>
  <c r="AT96" i="1" s="1"/>
  <c r="AS95" i="1"/>
  <c r="AT95" i="1" s="1"/>
  <c r="AS94" i="1"/>
  <c r="AT94" i="1" s="1"/>
  <c r="AS93" i="1"/>
  <c r="AT93" i="1" s="1"/>
  <c r="AS92" i="1"/>
  <c r="AT92" i="1" s="1"/>
  <c r="AS91" i="1"/>
  <c r="AT91" i="1" s="1"/>
  <c r="AS90" i="1"/>
  <c r="AT90" i="1" s="1"/>
  <c r="AS89" i="1"/>
  <c r="AT89" i="1" s="1"/>
  <c r="AS88" i="1"/>
  <c r="AT88" i="1" s="1"/>
  <c r="AS87" i="1"/>
  <c r="AT87" i="1" s="1"/>
  <c r="AS68" i="1"/>
  <c r="AT68" i="1" s="1"/>
  <c r="AS67" i="1"/>
  <c r="AT67" i="1" s="1"/>
  <c r="AS66" i="1"/>
  <c r="AT66" i="1" s="1"/>
  <c r="AS65" i="1"/>
  <c r="AT65" i="1" s="1"/>
  <c r="AS64" i="1"/>
  <c r="AT64" i="1" s="1"/>
  <c r="AS63" i="1"/>
  <c r="AT63" i="1" s="1"/>
  <c r="AS62" i="1"/>
  <c r="AT62" i="1" s="1"/>
  <c r="AS61" i="1"/>
  <c r="AT61" i="1" s="1"/>
  <c r="AS60" i="1"/>
  <c r="AT60" i="1" s="1"/>
  <c r="AS59" i="1"/>
  <c r="AT59" i="1" s="1"/>
  <c r="AS58" i="1"/>
  <c r="AT58" i="1" s="1"/>
  <c r="AS57" i="1"/>
  <c r="AT57" i="1" s="1"/>
  <c r="AS56" i="1"/>
  <c r="AT56" i="1" s="1"/>
  <c r="AS55" i="1"/>
  <c r="AT55" i="1" s="1"/>
  <c r="AS54" i="1"/>
  <c r="AT54" i="1" s="1"/>
  <c r="AS53" i="1"/>
  <c r="AT53" i="1" s="1"/>
  <c r="AS52" i="1"/>
  <c r="AT52" i="1" s="1"/>
  <c r="AS51" i="1"/>
  <c r="AT51" i="1" s="1"/>
  <c r="AS50" i="1"/>
  <c r="AT50" i="1" s="1"/>
  <c r="AS49" i="1"/>
  <c r="AT49" i="1" s="1"/>
  <c r="AS48" i="1"/>
  <c r="AT48" i="1" s="1"/>
  <c r="AS47" i="1"/>
  <c r="AT47" i="1" s="1"/>
  <c r="AS46" i="1"/>
  <c r="AT46" i="1" s="1"/>
  <c r="AS45" i="1"/>
  <c r="AT45" i="1" s="1"/>
  <c r="AS44" i="1"/>
  <c r="AT44" i="1" s="1"/>
  <c r="AS43" i="1"/>
  <c r="AT43" i="1" s="1"/>
  <c r="AS42" i="1"/>
  <c r="AT42" i="1" s="1"/>
  <c r="AS41" i="1"/>
  <c r="AT41" i="1" s="1"/>
  <c r="AS40" i="1"/>
  <c r="AT40" i="1" s="1"/>
  <c r="AS39" i="1"/>
  <c r="AT39" i="1" s="1"/>
  <c r="AS38" i="1"/>
  <c r="AT38" i="1" s="1"/>
  <c r="AS37" i="1"/>
  <c r="AT37" i="1" s="1"/>
  <c r="AS35" i="1"/>
  <c r="AT35" i="1" s="1"/>
  <c r="AS34" i="1"/>
  <c r="AT34" i="1" s="1"/>
  <c r="AS33" i="1"/>
  <c r="AT33" i="1" s="1"/>
  <c r="AS31" i="1"/>
  <c r="AT31" i="1" s="1"/>
  <c r="AS30" i="1"/>
  <c r="AT30" i="1" s="1"/>
  <c r="AS29" i="1"/>
  <c r="AT29" i="1" s="1"/>
  <c r="AS28" i="1"/>
  <c r="AT28" i="1" s="1"/>
  <c r="AS27" i="1"/>
  <c r="AT27" i="1" s="1"/>
  <c r="AS26" i="1"/>
  <c r="AT26" i="1" s="1"/>
  <c r="AS25" i="1"/>
  <c r="AT25" i="1" s="1"/>
  <c r="AS24" i="1"/>
  <c r="AT24" i="1" s="1"/>
  <c r="AS23" i="1"/>
  <c r="AT23" i="1" s="1"/>
  <c r="AS22" i="1"/>
  <c r="AT22" i="1" s="1"/>
  <c r="AS21" i="1"/>
  <c r="AT21" i="1" s="1"/>
  <c r="AS20" i="1"/>
  <c r="AT20" i="1" s="1"/>
  <c r="AS19" i="1"/>
  <c r="AT19" i="1" s="1"/>
  <c r="AS18" i="1"/>
  <c r="AT18" i="1" s="1"/>
  <c r="AS17" i="1"/>
  <c r="AT17" i="1" s="1"/>
  <c r="AS16" i="1"/>
  <c r="AT16" i="1" s="1"/>
  <c r="AS15" i="1"/>
  <c r="AT15" i="1" s="1"/>
  <c r="AS14" i="1"/>
  <c r="AT14" i="1" s="1"/>
  <c r="AS13" i="1"/>
  <c r="AT13" i="1" s="1"/>
  <c r="AS12" i="1"/>
  <c r="AT12" i="1" s="1"/>
  <c r="AS11" i="1"/>
  <c r="AT11" i="1" s="1"/>
  <c r="AS10" i="1"/>
  <c r="AT10" i="1" s="1"/>
  <c r="AS9" i="1"/>
  <c r="AT9" i="1" s="1"/>
  <c r="AS8" i="1"/>
  <c r="AT8" i="1" s="1"/>
  <c r="AS7" i="1"/>
  <c r="AT7" i="1" s="1"/>
  <c r="AS6" i="1"/>
  <c r="AT6" i="1" s="1"/>
  <c r="AS5" i="1"/>
  <c r="AT5" i="1" s="1"/>
  <c r="AS4" i="1"/>
  <c r="AT4" i="1" s="1"/>
  <c r="AM104" i="1"/>
  <c r="AS32" i="1" l="1"/>
  <c r="AT32" i="1" s="1"/>
  <c r="AS36" i="1"/>
  <c r="AT36" i="1" s="1"/>
  <c r="O47" i="1"/>
  <c r="P47" i="1" s="1"/>
  <c r="AA31" i="1" l="1"/>
  <c r="AB31" i="1" s="1"/>
  <c r="AA38" i="1"/>
  <c r="AB38" i="1" s="1"/>
  <c r="AA39" i="1"/>
  <c r="AB39" i="1" s="1"/>
  <c r="AA40" i="1"/>
  <c r="AB40" i="1" s="1"/>
  <c r="AA41" i="1"/>
  <c r="AB41" i="1" s="1"/>
  <c r="AA42" i="1"/>
  <c r="AB42" i="1" s="1"/>
  <c r="AA43" i="1"/>
  <c r="AB43" i="1" s="1"/>
  <c r="AA44" i="1"/>
  <c r="AB44" i="1" s="1"/>
  <c r="AA46" i="1"/>
  <c r="AB46" i="1" s="1"/>
  <c r="AA47" i="1"/>
  <c r="AA48" i="1"/>
  <c r="AB48" i="1" s="1"/>
  <c r="AA49" i="1"/>
  <c r="AB49" i="1" s="1"/>
  <c r="AA50" i="1"/>
  <c r="AB50" i="1" s="1"/>
  <c r="AA51" i="1"/>
  <c r="AB51" i="1" s="1"/>
  <c r="AA52" i="1"/>
  <c r="AB52" i="1" s="1"/>
  <c r="AA53" i="1"/>
  <c r="AB53" i="1" s="1"/>
  <c r="AA54" i="1"/>
  <c r="AB54" i="1" s="1"/>
  <c r="AA55" i="1"/>
  <c r="AB55" i="1" s="1"/>
  <c r="AA56" i="1"/>
  <c r="AB56" i="1" s="1"/>
  <c r="AA57" i="1"/>
  <c r="AB57" i="1" s="1"/>
  <c r="AA58" i="1"/>
  <c r="AB58" i="1" s="1"/>
  <c r="AA59" i="1"/>
  <c r="AB59" i="1" s="1"/>
  <c r="AA60" i="1"/>
  <c r="AB60" i="1" s="1"/>
  <c r="AA61" i="1"/>
  <c r="AB61" i="1" s="1"/>
  <c r="AA62" i="1"/>
  <c r="AB62" i="1" s="1"/>
  <c r="AA63" i="1"/>
  <c r="AB63" i="1" s="1"/>
  <c r="AA64" i="1"/>
  <c r="AB64" i="1" s="1"/>
  <c r="AA65" i="1"/>
  <c r="AB65" i="1" s="1"/>
  <c r="AA66" i="1"/>
  <c r="AB66" i="1" s="1"/>
  <c r="AA67" i="1"/>
  <c r="AB67" i="1" s="1"/>
  <c r="AA68" i="1"/>
  <c r="AB68" i="1" s="1"/>
  <c r="AA69" i="1"/>
  <c r="AB69" i="1" s="1"/>
  <c r="AA70" i="1"/>
  <c r="AB70" i="1" s="1"/>
  <c r="AA71" i="1"/>
  <c r="AB71" i="1" s="1"/>
  <c r="AA72" i="1"/>
  <c r="AB72" i="1" s="1"/>
  <c r="AA73" i="1"/>
  <c r="AB73" i="1" s="1"/>
  <c r="AA74" i="1"/>
  <c r="AB74" i="1" s="1"/>
  <c r="AA75" i="1"/>
  <c r="AB75" i="1" s="1"/>
  <c r="AA76" i="1"/>
  <c r="AB76" i="1" s="1"/>
  <c r="AA77" i="1"/>
  <c r="AB77" i="1" s="1"/>
  <c r="AA78" i="1"/>
  <c r="AB78" i="1" s="1"/>
  <c r="AA79" i="1"/>
  <c r="AB79" i="1" s="1"/>
  <c r="AA80" i="1"/>
  <c r="AB80" i="1" s="1"/>
  <c r="AA81" i="1"/>
  <c r="AB81" i="1" s="1"/>
  <c r="AA82" i="1"/>
  <c r="AB82" i="1" s="1"/>
  <c r="AA83" i="1"/>
  <c r="AB83" i="1" s="1"/>
  <c r="AA84" i="1"/>
  <c r="AB84" i="1" s="1"/>
  <c r="AA85" i="1"/>
  <c r="AB85" i="1" s="1"/>
  <c r="AA86" i="1"/>
  <c r="AB86" i="1" s="1"/>
  <c r="AA87" i="1"/>
  <c r="AB87" i="1" s="1"/>
  <c r="AA88" i="1"/>
  <c r="AB88" i="1" s="1"/>
  <c r="AA89" i="1"/>
  <c r="AB89" i="1" s="1"/>
  <c r="AA90" i="1"/>
  <c r="AB90" i="1" s="1"/>
  <c r="AA91" i="1"/>
  <c r="AB91" i="1" s="1"/>
  <c r="AA92" i="1"/>
  <c r="AB92" i="1" s="1"/>
  <c r="AA93" i="1"/>
  <c r="AA94" i="1"/>
  <c r="AB94" i="1" s="1"/>
  <c r="AA95" i="1"/>
  <c r="AB95" i="1" s="1"/>
  <c r="AA96" i="1"/>
  <c r="AB96" i="1" s="1"/>
  <c r="AA97" i="1"/>
  <c r="AB97" i="1" s="1"/>
  <c r="AA98" i="1"/>
  <c r="AB98" i="1" s="1"/>
  <c r="AA99" i="1"/>
  <c r="AB99" i="1" s="1"/>
  <c r="AA100" i="1"/>
  <c r="AB100" i="1" s="1"/>
  <c r="AA101" i="1"/>
  <c r="AB101" i="1" s="1"/>
  <c r="AA102" i="1"/>
  <c r="AB102" i="1" s="1"/>
  <c r="AA103" i="1"/>
  <c r="AB103" i="1" s="1"/>
  <c r="O37" i="1"/>
  <c r="P37" i="1" s="1"/>
  <c r="O40" i="1"/>
  <c r="P40" i="1" s="1"/>
  <c r="O41" i="1"/>
  <c r="P41" i="1" s="1"/>
  <c r="O42" i="1"/>
  <c r="P42" i="1" s="1"/>
  <c r="O43" i="1"/>
  <c r="P43" i="1" s="1"/>
  <c r="O44" i="1"/>
  <c r="P44" i="1" s="1"/>
  <c r="O46" i="1"/>
  <c r="P46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BM97" i="1" l="1"/>
  <c r="BM85" i="1"/>
  <c r="BM77" i="1"/>
  <c r="BM73" i="1"/>
  <c r="BM65" i="1"/>
  <c r="BM61" i="1"/>
  <c r="BM57" i="1"/>
  <c r="BM53" i="1"/>
  <c r="BM49" i="1"/>
  <c r="BM101" i="1"/>
  <c r="BM89" i="1"/>
  <c r="BM81" i="1"/>
  <c r="BM69" i="1"/>
  <c r="P93" i="1"/>
  <c r="O45" i="1"/>
  <c r="O39" i="1"/>
  <c r="P39" i="1" s="1"/>
  <c r="BM39" i="1" s="1"/>
  <c r="O35" i="1"/>
  <c r="O31" i="1"/>
  <c r="AG31" i="1" s="1"/>
  <c r="AA37" i="1"/>
  <c r="AB37" i="1" s="1"/>
  <c r="BM37" i="1" s="1"/>
  <c r="AA33" i="1"/>
  <c r="AB33" i="1" s="1"/>
  <c r="AA35" i="1"/>
  <c r="AA34" i="1"/>
  <c r="AB34" i="1" s="1"/>
  <c r="O38" i="1"/>
  <c r="P38" i="1" s="1"/>
  <c r="AB93" i="1"/>
  <c r="AA45" i="1"/>
  <c r="AB45" i="1" s="1"/>
  <c r="AA36" i="1"/>
  <c r="AB36" i="1" s="1"/>
  <c r="AA32" i="1"/>
  <c r="AB32" i="1" s="1"/>
  <c r="BM103" i="1"/>
  <c r="BM99" i="1"/>
  <c r="BM95" i="1"/>
  <c r="BM91" i="1"/>
  <c r="BM87" i="1"/>
  <c r="BM83" i="1"/>
  <c r="BM79" i="1"/>
  <c r="BM75" i="1"/>
  <c r="BM71" i="1"/>
  <c r="BM67" i="1"/>
  <c r="BM63" i="1"/>
  <c r="BM59" i="1"/>
  <c r="BM55" i="1"/>
  <c r="BM51" i="1"/>
  <c r="BM42" i="1"/>
  <c r="BM38" i="1"/>
  <c r="BM43" i="1"/>
  <c r="BM100" i="1"/>
  <c r="BM96" i="1"/>
  <c r="BM92" i="1"/>
  <c r="BM88" i="1"/>
  <c r="BM84" i="1"/>
  <c r="BM80" i="1"/>
  <c r="BM76" i="1"/>
  <c r="BM72" i="1"/>
  <c r="BM68" i="1"/>
  <c r="BM64" i="1"/>
  <c r="BM60" i="1"/>
  <c r="BM56" i="1"/>
  <c r="BM52" i="1"/>
  <c r="BM48" i="1"/>
  <c r="BM102" i="1"/>
  <c r="BM98" i="1"/>
  <c r="BM94" i="1"/>
  <c r="BM90" i="1"/>
  <c r="BM86" i="1"/>
  <c r="BM82" i="1"/>
  <c r="BM78" i="1"/>
  <c r="BM74" i="1"/>
  <c r="BM70" i="1"/>
  <c r="BM66" i="1"/>
  <c r="BM62" i="1"/>
  <c r="BM58" i="1"/>
  <c r="BM54" i="1"/>
  <c r="BM50" i="1"/>
  <c r="BM44" i="1"/>
  <c r="BM40" i="1"/>
  <c r="BM46" i="1"/>
  <c r="BM41" i="1"/>
  <c r="AG47" i="1"/>
  <c r="AB47" i="1"/>
  <c r="BM47" i="1" s="1"/>
  <c r="AG101" i="1"/>
  <c r="AG97" i="1"/>
  <c r="AG93" i="1"/>
  <c r="AG89" i="1"/>
  <c r="AG85" i="1"/>
  <c r="AG81" i="1"/>
  <c r="AG77" i="1"/>
  <c r="AG73" i="1"/>
  <c r="AG69" i="1"/>
  <c r="AG65" i="1"/>
  <c r="AG61" i="1"/>
  <c r="AG57" i="1"/>
  <c r="AG53" i="1"/>
  <c r="AG49" i="1"/>
  <c r="AG100" i="1"/>
  <c r="AG96" i="1"/>
  <c r="AG92" i="1"/>
  <c r="AG88" i="1"/>
  <c r="AG84" i="1"/>
  <c r="AG80" i="1"/>
  <c r="AG76" i="1"/>
  <c r="AG72" i="1"/>
  <c r="AG68" i="1"/>
  <c r="AG64" i="1"/>
  <c r="AG60" i="1"/>
  <c r="AG56" i="1"/>
  <c r="AG52" i="1"/>
  <c r="AG48" i="1"/>
  <c r="AG43" i="1"/>
  <c r="AG103" i="1"/>
  <c r="AG99" i="1"/>
  <c r="AG95" i="1"/>
  <c r="AG91" i="1"/>
  <c r="AG87" i="1"/>
  <c r="AG83" i="1"/>
  <c r="AG79" i="1"/>
  <c r="AG75" i="1"/>
  <c r="AG71" i="1"/>
  <c r="AG67" i="1"/>
  <c r="AG63" i="1"/>
  <c r="AG59" i="1"/>
  <c r="AG55" i="1"/>
  <c r="AG51" i="1"/>
  <c r="AG42" i="1"/>
  <c r="AG46" i="1"/>
  <c r="AG41" i="1"/>
  <c r="AG102" i="1"/>
  <c r="AG98" i="1"/>
  <c r="AG94" i="1"/>
  <c r="AG90" i="1"/>
  <c r="AG86" i="1"/>
  <c r="AG82" i="1"/>
  <c r="AG78" i="1"/>
  <c r="AG74" i="1"/>
  <c r="AG70" i="1"/>
  <c r="AG66" i="1"/>
  <c r="AG62" i="1"/>
  <c r="AG58" i="1"/>
  <c r="AG54" i="1"/>
  <c r="AG50" i="1"/>
  <c r="AG44" i="1"/>
  <c r="AG40" i="1"/>
  <c r="U104" i="1"/>
  <c r="AY104" i="1"/>
  <c r="BE104" i="1"/>
  <c r="I104" i="1"/>
  <c r="AG37" i="1" l="1"/>
  <c r="AH37" i="1" s="1"/>
  <c r="AG38" i="1"/>
  <c r="AG35" i="1"/>
  <c r="AH35" i="1" s="1"/>
  <c r="AG39" i="1"/>
  <c r="AH39" i="1" s="1"/>
  <c r="P45" i="1"/>
  <c r="BM45" i="1" s="1"/>
  <c r="AG45" i="1"/>
  <c r="AB35" i="1"/>
  <c r="AA8" i="1"/>
  <c r="AB8" i="1" s="1"/>
  <c r="AA12" i="1"/>
  <c r="AB12" i="1" s="1"/>
  <c r="AA16" i="1"/>
  <c r="AB16" i="1" s="1"/>
  <c r="AA20" i="1"/>
  <c r="AB20" i="1" s="1"/>
  <c r="AA24" i="1"/>
  <c r="AB24" i="1" s="1"/>
  <c r="AA28" i="1"/>
  <c r="AB28" i="1" s="1"/>
  <c r="AA10" i="1"/>
  <c r="AB10" i="1" s="1"/>
  <c r="AA18" i="1"/>
  <c r="AB18" i="1" s="1"/>
  <c r="AA26" i="1"/>
  <c r="AB26" i="1" s="1"/>
  <c r="AA7" i="1"/>
  <c r="AB7" i="1" s="1"/>
  <c r="AA19" i="1"/>
  <c r="AB19" i="1" s="1"/>
  <c r="AA27" i="1"/>
  <c r="AB27" i="1" s="1"/>
  <c r="AA4" i="1"/>
  <c r="AB4" i="1" s="1"/>
  <c r="AA5" i="1"/>
  <c r="AB5" i="1" s="1"/>
  <c r="AA9" i="1"/>
  <c r="AB9" i="1" s="1"/>
  <c r="AA13" i="1"/>
  <c r="AB13" i="1" s="1"/>
  <c r="AA17" i="1"/>
  <c r="AB17" i="1" s="1"/>
  <c r="AA21" i="1"/>
  <c r="AB21" i="1" s="1"/>
  <c r="AA25" i="1"/>
  <c r="AB25" i="1" s="1"/>
  <c r="AA29" i="1"/>
  <c r="AB29" i="1" s="1"/>
  <c r="AA6" i="1"/>
  <c r="AB6" i="1" s="1"/>
  <c r="AA14" i="1"/>
  <c r="AB14" i="1" s="1"/>
  <c r="AA22" i="1"/>
  <c r="AB22" i="1" s="1"/>
  <c r="AA30" i="1"/>
  <c r="AB30" i="1" s="1"/>
  <c r="AA11" i="1"/>
  <c r="AB11" i="1" s="1"/>
  <c r="AA15" i="1"/>
  <c r="AB15" i="1" s="1"/>
  <c r="AA23" i="1"/>
  <c r="AB23" i="1" s="1"/>
  <c r="P35" i="1"/>
  <c r="BM35" i="1" s="1"/>
  <c r="O6" i="1"/>
  <c r="O10" i="1"/>
  <c r="O14" i="1"/>
  <c r="O18" i="1"/>
  <c r="O22" i="1"/>
  <c r="O26" i="1"/>
  <c r="O30" i="1"/>
  <c r="O5" i="1"/>
  <c r="O8" i="1"/>
  <c r="O20" i="1"/>
  <c r="O28" i="1"/>
  <c r="O9" i="1"/>
  <c r="O13" i="1"/>
  <c r="O21" i="1"/>
  <c r="O25" i="1"/>
  <c r="O7" i="1"/>
  <c r="O11" i="1"/>
  <c r="O15" i="1"/>
  <c r="O19" i="1"/>
  <c r="O23" i="1"/>
  <c r="O27" i="1"/>
  <c r="O4" i="1"/>
  <c r="O12" i="1"/>
  <c r="O16" i="1"/>
  <c r="O24" i="1"/>
  <c r="O17" i="1"/>
  <c r="O29" i="1"/>
  <c r="P31" i="1"/>
  <c r="BM31" i="1" s="1"/>
  <c r="O34" i="1"/>
  <c r="O36" i="1"/>
  <c r="O33" i="1"/>
  <c r="O32" i="1"/>
  <c r="BM93" i="1"/>
  <c r="BK62" i="1"/>
  <c r="BL62" i="1" s="1"/>
  <c r="AH62" i="1"/>
  <c r="BK46" i="1"/>
  <c r="BL46" i="1" s="1"/>
  <c r="AH46" i="1"/>
  <c r="BK87" i="1"/>
  <c r="BL87" i="1" s="1"/>
  <c r="AH87" i="1"/>
  <c r="BK35" i="1"/>
  <c r="BL35" i="1" s="1"/>
  <c r="BK89" i="1"/>
  <c r="BL89" i="1" s="1"/>
  <c r="AH89" i="1"/>
  <c r="BK66" i="1"/>
  <c r="BL66" i="1" s="1"/>
  <c r="AH66" i="1"/>
  <c r="BK98" i="1"/>
  <c r="BL98" i="1" s="1"/>
  <c r="AH98" i="1"/>
  <c r="BK38" i="1"/>
  <c r="BL38" i="1" s="1"/>
  <c r="AH38" i="1"/>
  <c r="BK40" i="1"/>
  <c r="BL40" i="1" s="1"/>
  <c r="AH40" i="1"/>
  <c r="BK58" i="1"/>
  <c r="BL58" i="1" s="1"/>
  <c r="AH58" i="1"/>
  <c r="BK74" i="1"/>
  <c r="BL74" i="1" s="1"/>
  <c r="AH74" i="1"/>
  <c r="BK90" i="1"/>
  <c r="BL90" i="1" s="1"/>
  <c r="AH90" i="1"/>
  <c r="BK41" i="1"/>
  <c r="BL41" i="1" s="1"/>
  <c r="AH41" i="1"/>
  <c r="BK51" i="1"/>
  <c r="BL51" i="1" s="1"/>
  <c r="AH51" i="1"/>
  <c r="BK67" i="1"/>
  <c r="BL67" i="1" s="1"/>
  <c r="AH67" i="1"/>
  <c r="BK83" i="1"/>
  <c r="BL83" i="1" s="1"/>
  <c r="AH83" i="1"/>
  <c r="BK99" i="1"/>
  <c r="BL99" i="1" s="1"/>
  <c r="AH99" i="1"/>
  <c r="BK31" i="1"/>
  <c r="BL31" i="1" s="1"/>
  <c r="AH31" i="1"/>
  <c r="BK60" i="1"/>
  <c r="BL60" i="1" s="1"/>
  <c r="AH60" i="1"/>
  <c r="AH76" i="1"/>
  <c r="BK76" i="1"/>
  <c r="BL76" i="1" s="1"/>
  <c r="AH92" i="1"/>
  <c r="BK92" i="1"/>
  <c r="BL92" i="1" s="1"/>
  <c r="AH53" i="1"/>
  <c r="BK53" i="1"/>
  <c r="BL53" i="1" s="1"/>
  <c r="AH69" i="1"/>
  <c r="BK69" i="1"/>
  <c r="BL69" i="1" s="1"/>
  <c r="AH85" i="1"/>
  <c r="BK85" i="1"/>
  <c r="BL85" i="1" s="1"/>
  <c r="AH101" i="1"/>
  <c r="BK101" i="1"/>
  <c r="BL101" i="1" s="1"/>
  <c r="BK44" i="1"/>
  <c r="BL44" i="1" s="1"/>
  <c r="AH44" i="1"/>
  <c r="BK78" i="1"/>
  <c r="BL78" i="1" s="1"/>
  <c r="AH78" i="1"/>
  <c r="BK94" i="1"/>
  <c r="BL94" i="1" s="1"/>
  <c r="AH94" i="1"/>
  <c r="BK55" i="1"/>
  <c r="BL55" i="1" s="1"/>
  <c r="AH55" i="1"/>
  <c r="BK71" i="1"/>
  <c r="BL71" i="1" s="1"/>
  <c r="AH71" i="1"/>
  <c r="BK103" i="1"/>
  <c r="BL103" i="1" s="1"/>
  <c r="AH103" i="1"/>
  <c r="BK48" i="1"/>
  <c r="BL48" i="1" s="1"/>
  <c r="AH48" i="1"/>
  <c r="BK64" i="1"/>
  <c r="BL64" i="1" s="1"/>
  <c r="AH64" i="1"/>
  <c r="BK80" i="1"/>
  <c r="BL80" i="1" s="1"/>
  <c r="AH80" i="1"/>
  <c r="BK96" i="1"/>
  <c r="BL96" i="1" s="1"/>
  <c r="AH96" i="1"/>
  <c r="BK57" i="1"/>
  <c r="BL57" i="1" s="1"/>
  <c r="AH57" i="1"/>
  <c r="BK73" i="1"/>
  <c r="BL73" i="1" s="1"/>
  <c r="AH73" i="1"/>
  <c r="BK47" i="1"/>
  <c r="BL47" i="1" s="1"/>
  <c r="AH47" i="1"/>
  <c r="BK50" i="1"/>
  <c r="BL50" i="1" s="1"/>
  <c r="AH50" i="1"/>
  <c r="BK82" i="1"/>
  <c r="BL82" i="1" s="1"/>
  <c r="AH82" i="1"/>
  <c r="BK59" i="1"/>
  <c r="BL59" i="1" s="1"/>
  <c r="AH59" i="1"/>
  <c r="BK75" i="1"/>
  <c r="BL75" i="1" s="1"/>
  <c r="AH75" i="1"/>
  <c r="BK91" i="1"/>
  <c r="BL91" i="1" s="1"/>
  <c r="AH91" i="1"/>
  <c r="AH52" i="1"/>
  <c r="BK52" i="1"/>
  <c r="BL52" i="1" s="1"/>
  <c r="AH68" i="1"/>
  <c r="BK68" i="1"/>
  <c r="AH84" i="1"/>
  <c r="BK84" i="1"/>
  <c r="BL84" i="1" s="1"/>
  <c r="AH100" i="1"/>
  <c r="BK100" i="1"/>
  <c r="BL100" i="1" s="1"/>
  <c r="AH61" i="1"/>
  <c r="BK61" i="1"/>
  <c r="BL61" i="1" s="1"/>
  <c r="AH77" i="1"/>
  <c r="BK77" i="1"/>
  <c r="BL77" i="1" s="1"/>
  <c r="AH93" i="1"/>
  <c r="BK93" i="1"/>
  <c r="BL93" i="1" s="1"/>
  <c r="BK54" i="1"/>
  <c r="BL54" i="1" s="1"/>
  <c r="AH54" i="1"/>
  <c r="BK70" i="1"/>
  <c r="BL70" i="1" s="1"/>
  <c r="AH70" i="1"/>
  <c r="BK86" i="1"/>
  <c r="BL86" i="1" s="1"/>
  <c r="AH86" i="1"/>
  <c r="BK102" i="1"/>
  <c r="BL102" i="1" s="1"/>
  <c r="AH102" i="1"/>
  <c r="BK42" i="1"/>
  <c r="BL42" i="1" s="1"/>
  <c r="AH42" i="1"/>
  <c r="BK63" i="1"/>
  <c r="BL63" i="1" s="1"/>
  <c r="AH63" i="1"/>
  <c r="BK79" i="1"/>
  <c r="BL79" i="1" s="1"/>
  <c r="AH79" i="1"/>
  <c r="BK95" i="1"/>
  <c r="BL95" i="1" s="1"/>
  <c r="AH95" i="1"/>
  <c r="BK43" i="1"/>
  <c r="BL43" i="1" s="1"/>
  <c r="AH43" i="1"/>
  <c r="BK56" i="1"/>
  <c r="BL56" i="1" s="1"/>
  <c r="AH56" i="1"/>
  <c r="BK72" i="1"/>
  <c r="BL72" i="1" s="1"/>
  <c r="AH72" i="1"/>
  <c r="BK88" i="1"/>
  <c r="BL88" i="1" s="1"/>
  <c r="AH88" i="1"/>
  <c r="BK49" i="1"/>
  <c r="BL49" i="1" s="1"/>
  <c r="AH49" i="1"/>
  <c r="BK65" i="1"/>
  <c r="BL65" i="1" s="1"/>
  <c r="AH65" i="1"/>
  <c r="BK81" i="1"/>
  <c r="BL81" i="1" s="1"/>
  <c r="AH81" i="1"/>
  <c r="BK97" i="1"/>
  <c r="BL97" i="1" s="1"/>
  <c r="AH97" i="1"/>
  <c r="BL68" i="1"/>
  <c r="BF104" i="1"/>
  <c r="AZ104" i="1"/>
  <c r="AN104" i="1"/>
  <c r="V104" i="1"/>
  <c r="J104" i="1"/>
  <c r="F104" i="1"/>
  <c r="G104" i="1"/>
  <c r="H104" i="1"/>
  <c r="K104" i="1"/>
  <c r="L104" i="1"/>
  <c r="M104" i="1"/>
  <c r="N104" i="1"/>
  <c r="Q104" i="1"/>
  <c r="R104" i="1"/>
  <c r="S104" i="1"/>
  <c r="T104" i="1"/>
  <c r="W104" i="1"/>
  <c r="X104" i="1"/>
  <c r="Y104" i="1"/>
  <c r="Z104" i="1"/>
  <c r="AC104" i="1"/>
  <c r="AD104" i="1"/>
  <c r="AE104" i="1"/>
  <c r="AF104" i="1"/>
  <c r="AI104" i="1"/>
  <c r="AJ104" i="1"/>
  <c r="AK104" i="1"/>
  <c r="AL104" i="1"/>
  <c r="AO104" i="1"/>
  <c r="AP104" i="1"/>
  <c r="AQ104" i="1"/>
  <c r="AR104" i="1"/>
  <c r="AU104" i="1"/>
  <c r="AV104" i="1"/>
  <c r="AW104" i="1"/>
  <c r="AX104" i="1"/>
  <c r="BA104" i="1"/>
  <c r="BB104" i="1"/>
  <c r="BC104" i="1"/>
  <c r="BD104" i="1"/>
  <c r="BG104" i="1"/>
  <c r="BH104" i="1"/>
  <c r="BI104" i="1"/>
  <c r="BJ104" i="1"/>
  <c r="E104" i="1"/>
  <c r="BK37" i="1" l="1"/>
  <c r="BL37" i="1" s="1"/>
  <c r="BK39" i="1"/>
  <c r="BL39" i="1" s="1"/>
  <c r="P23" i="1"/>
  <c r="BM23" i="1" s="1"/>
  <c r="AG23" i="1"/>
  <c r="P9" i="1"/>
  <c r="BM9" i="1" s="1"/>
  <c r="AG9" i="1"/>
  <c r="P5" i="1"/>
  <c r="BM5" i="1" s="1"/>
  <c r="AG5" i="1"/>
  <c r="P18" i="1"/>
  <c r="BM18" i="1" s="1"/>
  <c r="AG18" i="1"/>
  <c r="P33" i="1"/>
  <c r="BM33" i="1" s="1"/>
  <c r="AG33" i="1"/>
  <c r="P29" i="1"/>
  <c r="BM29" i="1" s="1"/>
  <c r="AG29" i="1"/>
  <c r="P12" i="1"/>
  <c r="BM12" i="1" s="1"/>
  <c r="AG12" i="1"/>
  <c r="P19" i="1"/>
  <c r="BM19" i="1" s="1"/>
  <c r="AG19" i="1"/>
  <c r="P25" i="1"/>
  <c r="BM25" i="1" s="1"/>
  <c r="AG25" i="1"/>
  <c r="P28" i="1"/>
  <c r="BM28" i="1" s="1"/>
  <c r="AG28" i="1"/>
  <c r="P30" i="1"/>
  <c r="BM30" i="1" s="1"/>
  <c r="AG30" i="1"/>
  <c r="P14" i="1"/>
  <c r="BM14" i="1" s="1"/>
  <c r="AG14" i="1"/>
  <c r="AH45" i="1"/>
  <c r="BK45" i="1"/>
  <c r="BL45" i="1" s="1"/>
  <c r="P36" i="1"/>
  <c r="BM36" i="1" s="1"/>
  <c r="AG36" i="1"/>
  <c r="P17" i="1"/>
  <c r="BM17" i="1" s="1"/>
  <c r="AG17" i="1"/>
  <c r="P4" i="1"/>
  <c r="BM4" i="1" s="1"/>
  <c r="AG4" i="1"/>
  <c r="P15" i="1"/>
  <c r="BM15" i="1" s="1"/>
  <c r="AG15" i="1"/>
  <c r="P21" i="1"/>
  <c r="BM21" i="1" s="1"/>
  <c r="AG21" i="1"/>
  <c r="P20" i="1"/>
  <c r="BM20" i="1" s="1"/>
  <c r="AG20" i="1"/>
  <c r="P26" i="1"/>
  <c r="BM26" i="1" s="1"/>
  <c r="AG26" i="1"/>
  <c r="P10" i="1"/>
  <c r="BM10" i="1" s="1"/>
  <c r="AG10" i="1"/>
  <c r="P32" i="1"/>
  <c r="BM32" i="1" s="1"/>
  <c r="AG32" i="1"/>
  <c r="P16" i="1"/>
  <c r="BM16" i="1" s="1"/>
  <c r="AG16" i="1"/>
  <c r="P7" i="1"/>
  <c r="BM7" i="1" s="1"/>
  <c r="AG7" i="1"/>
  <c r="P34" i="1"/>
  <c r="BM34" i="1" s="1"/>
  <c r="AG34" i="1"/>
  <c r="P24" i="1"/>
  <c r="BM24" i="1" s="1"/>
  <c r="AG24" i="1"/>
  <c r="P27" i="1"/>
  <c r="BM27" i="1" s="1"/>
  <c r="AG27" i="1"/>
  <c r="P11" i="1"/>
  <c r="BM11" i="1" s="1"/>
  <c r="AG11" i="1"/>
  <c r="P13" i="1"/>
  <c r="BM13" i="1" s="1"/>
  <c r="AG13" i="1"/>
  <c r="P8" i="1"/>
  <c r="BM8" i="1" s="1"/>
  <c r="AG8" i="1"/>
  <c r="P22" i="1"/>
  <c r="BM22" i="1" s="1"/>
  <c r="AG22" i="1"/>
  <c r="P6" i="1"/>
  <c r="BM6" i="1" s="1"/>
  <c r="AG6" i="1"/>
  <c r="A100" i="1"/>
  <c r="A87" i="1"/>
  <c r="A46" i="1"/>
  <c r="A40" i="1"/>
  <c r="AG104" i="1" l="1"/>
  <c r="BM104" i="1"/>
  <c r="AH8" i="1"/>
  <c r="BK8" i="1"/>
  <c r="BL8" i="1" s="1"/>
  <c r="BK24" i="1"/>
  <c r="BL24" i="1" s="1"/>
  <c r="AH24" i="1"/>
  <c r="BK32" i="1"/>
  <c r="BL32" i="1" s="1"/>
  <c r="AH32" i="1"/>
  <c r="AH21" i="1"/>
  <c r="BK21" i="1"/>
  <c r="BL21" i="1" s="1"/>
  <c r="AH36" i="1"/>
  <c r="BK36" i="1"/>
  <c r="BL36" i="1" s="1"/>
  <c r="BK28" i="1"/>
  <c r="BL28" i="1" s="1"/>
  <c r="AH28" i="1"/>
  <c r="AH29" i="1"/>
  <c r="BK29" i="1"/>
  <c r="BL29" i="1" s="1"/>
  <c r="BK22" i="1"/>
  <c r="BL22" i="1" s="1"/>
  <c r="AH22" i="1"/>
  <c r="BK13" i="1"/>
  <c r="BL13" i="1" s="1"/>
  <c r="AH13" i="1"/>
  <c r="BK27" i="1"/>
  <c r="BL27" i="1" s="1"/>
  <c r="AH27" i="1"/>
  <c r="AH34" i="1"/>
  <c r="BK34" i="1"/>
  <c r="BL34" i="1" s="1"/>
  <c r="AH16" i="1"/>
  <c r="BK16" i="1"/>
  <c r="BL16" i="1" s="1"/>
  <c r="AH10" i="1"/>
  <c r="BK10" i="1"/>
  <c r="BL10" i="1" s="1"/>
  <c r="AH20" i="1"/>
  <c r="BK20" i="1"/>
  <c r="BL20" i="1" s="1"/>
  <c r="BK15" i="1"/>
  <c r="BL15" i="1" s="1"/>
  <c r="AH15" i="1"/>
  <c r="AH17" i="1"/>
  <c r="BK17" i="1"/>
  <c r="BL17" i="1" s="1"/>
  <c r="BK30" i="1"/>
  <c r="BL30" i="1" s="1"/>
  <c r="AH30" i="1"/>
  <c r="BK25" i="1"/>
  <c r="BL25" i="1" s="1"/>
  <c r="AH25" i="1"/>
  <c r="BK12" i="1"/>
  <c r="BL12" i="1" s="1"/>
  <c r="AH12" i="1"/>
  <c r="BK33" i="1"/>
  <c r="BL33" i="1" s="1"/>
  <c r="AH33" i="1"/>
  <c r="AH5" i="1"/>
  <c r="BK5" i="1"/>
  <c r="BL5" i="1" s="1"/>
  <c r="BK23" i="1"/>
  <c r="BL23" i="1" s="1"/>
  <c r="AH23" i="1"/>
  <c r="AH6" i="1"/>
  <c r="BK6" i="1"/>
  <c r="BL6" i="1" s="1"/>
  <c r="AH11" i="1"/>
  <c r="BK11" i="1"/>
  <c r="BL11" i="1" s="1"/>
  <c r="AH7" i="1"/>
  <c r="BK7" i="1"/>
  <c r="BL7" i="1" s="1"/>
  <c r="BK26" i="1"/>
  <c r="BL26" i="1" s="1"/>
  <c r="AH26" i="1"/>
  <c r="AH4" i="1"/>
  <c r="BK4" i="1"/>
  <c r="AH14" i="1"/>
  <c r="BK14" i="1"/>
  <c r="BL14" i="1" s="1"/>
  <c r="BK19" i="1"/>
  <c r="BL19" i="1" s="1"/>
  <c r="AH19" i="1"/>
  <c r="BK18" i="1"/>
  <c r="BL18" i="1" s="1"/>
  <c r="AH18" i="1"/>
  <c r="AH9" i="1"/>
  <c r="BK9" i="1"/>
  <c r="BL9" i="1" s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A43" i="1"/>
  <c r="A44" i="1"/>
  <c r="A45" i="1"/>
  <c r="A48" i="1"/>
  <c r="A49" i="1"/>
  <c r="A50" i="1"/>
  <c r="A51" i="1"/>
  <c r="A52" i="1"/>
  <c r="A53" i="1"/>
  <c r="A54" i="1"/>
  <c r="A55" i="1"/>
  <c r="A56" i="1"/>
  <c r="A57" i="1"/>
  <c r="A5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8" i="1"/>
  <c r="A89" i="1"/>
  <c r="A90" i="1"/>
  <c r="A91" i="1"/>
  <c r="A92" i="1"/>
  <c r="A93" i="1"/>
  <c r="A94" i="1"/>
  <c r="A95" i="1"/>
  <c r="A96" i="1"/>
  <c r="A97" i="1"/>
  <c r="A98" i="1"/>
  <c r="A99" i="1"/>
  <c r="A101" i="1"/>
  <c r="A102" i="1"/>
  <c r="A103" i="1"/>
  <c r="AH104" i="1" l="1"/>
  <c r="BL4" i="1"/>
  <c r="BL104" i="1" s="1"/>
  <c r="BK104" i="1"/>
  <c r="E17" i="2"/>
  <c r="D17" i="2"/>
  <c r="C17" i="2"/>
  <c r="B17" i="2"/>
  <c r="E13" i="2"/>
  <c r="D13" i="2"/>
  <c r="C13" i="2"/>
  <c r="B13" i="2"/>
  <c r="A8" i="2"/>
  <c r="B7" i="2" l="1"/>
  <c r="D14" i="2"/>
  <c r="E14" i="2"/>
  <c r="C14" i="2"/>
  <c r="D18" i="2"/>
  <c r="B18" i="2"/>
  <c r="B14" i="2"/>
  <c r="E21" i="2" l="1"/>
  <c r="C21" i="2"/>
  <c r="F14" i="2"/>
  <c r="C18" i="2"/>
  <c r="C22" i="2" s="1"/>
  <c r="B22" i="2"/>
  <c r="D22" i="2"/>
  <c r="D21" i="2"/>
  <c r="B21" i="2"/>
  <c r="E18" i="2"/>
  <c r="E22" i="2" s="1"/>
  <c r="F22" i="2" l="1"/>
  <c r="F18" i="2"/>
  <c r="AB104" i="1" l="1"/>
  <c r="AA104" i="1"/>
  <c r="AT104" i="1" l="1"/>
  <c r="AS104" i="1"/>
  <c r="P104" i="1" l="1"/>
  <c r="O104" i="1"/>
  <c r="BK107" i="1"/>
</calcChain>
</file>

<file path=xl/sharedStrings.xml><?xml version="1.0" encoding="utf-8"?>
<sst xmlns="http://schemas.openxmlformats.org/spreadsheetml/2006/main" count="303" uniqueCount="181">
  <si>
    <t>LAEstab</t>
  </si>
  <si>
    <t>School Name</t>
  </si>
  <si>
    <t>School Type</t>
  </si>
  <si>
    <t xml:space="preserve">Total Deprivation Pupil Premium Allocation </t>
  </si>
  <si>
    <t>Total Pupil Premium allocation</t>
  </si>
  <si>
    <t>Hospital and Home Education PRU</t>
  </si>
  <si>
    <t>Mainstream Academy</t>
  </si>
  <si>
    <t>Seely Primary School</t>
  </si>
  <si>
    <t>William Booth Primary and Nursery School</t>
  </si>
  <si>
    <t>Haydn Primary School</t>
  </si>
  <si>
    <t>Hempshill Hall Primary School</t>
  </si>
  <si>
    <t>Glade Hill Primary School</t>
  </si>
  <si>
    <t>Southglade Primary School</t>
  </si>
  <si>
    <t>Westglade Primary School</t>
  </si>
  <si>
    <t>Henry Whipple Primary School</t>
  </si>
  <si>
    <t>Robin Hood Primary School</t>
  </si>
  <si>
    <t>Fernwood Primary School</t>
  </si>
  <si>
    <t>Passcode</t>
  </si>
  <si>
    <t>Deprivation</t>
  </si>
  <si>
    <t>Service Children</t>
  </si>
  <si>
    <t>Post LAC Pupils</t>
  </si>
  <si>
    <t>Total</t>
  </si>
  <si>
    <t>Primary Phase</t>
  </si>
  <si>
    <t>Secondary Phase</t>
  </si>
  <si>
    <t>Indicative</t>
  </si>
  <si>
    <t>Pupil Numbers</t>
  </si>
  <si>
    <t>Funding</t>
  </si>
  <si>
    <t>Notes:</t>
  </si>
  <si>
    <t>https://www.gov.uk/guidance/pupil-premium-information-for-schools-and-alternative-provision-settings</t>
  </si>
  <si>
    <t>3. All academies that have converted before the start of the 2017/18 Financial Year will be funded directly by the EFA for the Deprivation and Service Children elements of the Pupil Premium Grant.</t>
  </si>
  <si>
    <t>school.funding@nottinghamcity.gov.uk</t>
  </si>
  <si>
    <t>Springfield Academy</t>
  </si>
  <si>
    <t>https://www.gov.uk/government/publications/pupil-premium-conditions-of-grant-2017-to-2018</t>
  </si>
  <si>
    <t>1.  The 8 digit passcode was sent to all headteachers on 27th February 2017.  If you do not know your school passcode please email:</t>
  </si>
  <si>
    <t xml:space="preserve">Primary Ever6 FSM </t>
  </si>
  <si>
    <t xml:space="preserve">Secondary Ever6 FSM </t>
  </si>
  <si>
    <t>Service Children Pupil Numbers</t>
  </si>
  <si>
    <t>Total Service Children Allocation</t>
  </si>
  <si>
    <t>Post-LAC Pupil Numbers</t>
  </si>
  <si>
    <t>Total Post-LAC Allocation</t>
  </si>
  <si>
    <t>Variance</t>
  </si>
  <si>
    <t>Bentinck Primary School</t>
  </si>
  <si>
    <t>Maintained Primary</t>
  </si>
  <si>
    <t>Berridge Primary School</t>
  </si>
  <si>
    <t>CANTRELL PRIMARY</t>
  </si>
  <si>
    <t>CARRINGTON PRIMARY SCHOOL</t>
  </si>
  <si>
    <t>Claremont Primary School</t>
  </si>
  <si>
    <t>Crabtree Farm Primary and Nursery School</t>
  </si>
  <si>
    <t>Dovecote Primary</t>
  </si>
  <si>
    <t>Dunkirk Primary School</t>
  </si>
  <si>
    <t>Forest Fields Primary School</t>
  </si>
  <si>
    <t>Greenfields Community Primary</t>
  </si>
  <si>
    <t>HEATHFIELD PRIMARY &amp; NURSERY SCHOOL</t>
  </si>
  <si>
    <t>MELBURY PRIMARY SCHOOL</t>
  </si>
  <si>
    <t>Mellers Primary and Nursery</t>
  </si>
  <si>
    <t>Middleton Primary School</t>
  </si>
  <si>
    <t>RISE PARK PRIMARY SCHOOL</t>
  </si>
  <si>
    <t>Rufford Primary and Nursery</t>
  </si>
  <si>
    <t>Snape Wood Primary School</t>
  </si>
  <si>
    <t>SOUTH WILFORD ENDOWED CE AIDED</t>
  </si>
  <si>
    <t>SOUTHWOLD PRIMARY</t>
  </si>
  <si>
    <t>Stanstead Primary School</t>
  </si>
  <si>
    <t>Walter Halls Primary School</t>
  </si>
  <si>
    <t>WELBECK PRIMARY SCHOOL</t>
  </si>
  <si>
    <t>WHITEGATE PRIMARY SCHOOL</t>
  </si>
  <si>
    <t>ELLIS GUILFORD</t>
  </si>
  <si>
    <t>Maintained Secondary</t>
  </si>
  <si>
    <t>Maintained PRU</t>
  </si>
  <si>
    <t>Rosehill Special  School</t>
  </si>
  <si>
    <t>Maintained Special</t>
  </si>
  <si>
    <t>Oak Field Special School</t>
  </si>
  <si>
    <t>ROBERT SHAW PRIMARY SCHOOL</t>
  </si>
  <si>
    <t>2. The above figures from the DfE are based on the latest information, the adjustments have been actioned on your school budget letters.</t>
  </si>
  <si>
    <t>4. Where a school has become an academy within the year, the full value due will be shown. Please refer to Section 5 of the Conditions of Grant 2017-18 to calculate the allocation from the Local Authority.</t>
  </si>
  <si>
    <t>5. The LAC element will be funded via termly amounts from the authority for maintained schools and academies.</t>
  </si>
  <si>
    <t>7. Further guidance can be found here:</t>
  </si>
  <si>
    <t>6. The Pupil Premium Grant will be finalised in December 2017 when it will be updated for Looked After Children. This is where a child is looked after for at least one day, as recorded in the March 2017 children looked-after data return (SSDA903), and aged 4 to 15 at 31 August 2016.</t>
  </si>
  <si>
    <t>Denewood Academy</t>
  </si>
  <si>
    <t>AP Academy</t>
  </si>
  <si>
    <t>Unity Academy</t>
  </si>
  <si>
    <t>Ambleside Primary School</t>
  </si>
  <si>
    <t>St Augustine's Catholic Primary and Nursery School, A Voluntary Academy</t>
  </si>
  <si>
    <t>Windmill L.E.A.D. Academy</t>
  </si>
  <si>
    <t>Firbeck Academy</t>
  </si>
  <si>
    <t>Highbank Primary and Nursery School</t>
  </si>
  <si>
    <t>Glenbrook Primary and Nursery School</t>
  </si>
  <si>
    <t>Portland Spencer Academy</t>
  </si>
  <si>
    <t>Djanogly Strelley Academy</t>
  </si>
  <si>
    <t>Jubilee L.E.A.D. Academy</t>
  </si>
  <si>
    <t>Rosslyn Park Primary and Nursery School</t>
  </si>
  <si>
    <t>Brocklewood Primary and Nursery School</t>
  </si>
  <si>
    <t>Victoria Primary School</t>
  </si>
  <si>
    <t>Edna G. Olds Academy</t>
  </si>
  <si>
    <t>Hogarth Academy</t>
  </si>
  <si>
    <t>Djanogly Northgate Academy</t>
  </si>
  <si>
    <t>Burford Primary and Nursery School</t>
  </si>
  <si>
    <t>Radford Primary School Academy</t>
  </si>
  <si>
    <t>Edale Rise Primary &amp; Nursery School</t>
  </si>
  <si>
    <t>Southwark Primary School</t>
  </si>
  <si>
    <t>Whitemoor Academy (Primary and Nursery)</t>
  </si>
  <si>
    <t>Old Basford School</t>
  </si>
  <si>
    <t>Scotholme Primary and Nursery School</t>
  </si>
  <si>
    <t>Blue Bell Hill Primary and Nursery School</t>
  </si>
  <si>
    <t>Warren Primary Academy</t>
  </si>
  <si>
    <t>The Milford Academy</t>
  </si>
  <si>
    <t>The Glapton Academy</t>
  </si>
  <si>
    <t>Huntingdon Academy</t>
  </si>
  <si>
    <t>Bulwell St Mary's Primary and Nursery School</t>
  </si>
  <si>
    <t>Sneinton St Stephen's CofE Primary School</t>
  </si>
  <si>
    <t>St Mary's Catholic Primary School</t>
  </si>
  <si>
    <t>St Patrick's Catholic Primary and Nursery School</t>
  </si>
  <si>
    <t>St Teresa's Catholic Primary School</t>
  </si>
  <si>
    <t>Our Lady of Perpetual Succour Catholic Primary School</t>
  </si>
  <si>
    <t>Blessed Robert Widmerpool Catholic Primary and Nursery School</t>
  </si>
  <si>
    <t>Our Lady &amp; St Edward Primary &amp; Nursery Catholic Voluntary Academy</t>
  </si>
  <si>
    <t>St Margaret Clitherow Catholic Primary School</t>
  </si>
  <si>
    <t>Sycamore Academy</t>
  </si>
  <si>
    <t>St Ann's Well Academy</t>
  </si>
  <si>
    <t>Nottingham Girls' Academy</t>
  </si>
  <si>
    <t>Top Valley Academy</t>
  </si>
  <si>
    <t>The Bluecoat Beechdale Academy</t>
  </si>
  <si>
    <t>Farnborough Academy</t>
  </si>
  <si>
    <t>The Oakwood Academy</t>
  </si>
  <si>
    <t>Fernwood School</t>
  </si>
  <si>
    <t>The Nottingham Emmanuel School</t>
  </si>
  <si>
    <t>Bluecoat Academy</t>
  </si>
  <si>
    <t>The Trinity Catholic School A Voluntary Academy</t>
  </si>
  <si>
    <t>Djanogly City Academy</t>
  </si>
  <si>
    <t>Nottingham University Samworth Academy</t>
  </si>
  <si>
    <t>Nottingham Academy</t>
  </si>
  <si>
    <t>The Bulwell Academy</t>
  </si>
  <si>
    <t>Nottingham University Academy of Science and Technology</t>
  </si>
  <si>
    <t>Free Schools</t>
  </si>
  <si>
    <t>Nottingham Free School</t>
  </si>
  <si>
    <t>Nethergate School</t>
  </si>
  <si>
    <t>Special Academy</t>
  </si>
  <si>
    <t>Woodlands Academy</t>
  </si>
  <si>
    <t>Westbury Academy</t>
  </si>
  <si>
    <t>Estimated Pupils</t>
  </si>
  <si>
    <t>Number of Primary pupils eligible for the Deprivation Pupil Premium June 17</t>
  </si>
  <si>
    <t>Number of Primary pupils eligible for the Deprivation Pupil Premium Sep 17</t>
  </si>
  <si>
    <t>Pupil number variance Sep 17</t>
  </si>
  <si>
    <t>Original Estimate</t>
  </si>
  <si>
    <t>Funding for Primary pupils eligible for the Deprivation Pupil Premium June 17</t>
  </si>
  <si>
    <t>Funding for Primary pupils eligible for the Deprivation Pupil Premium Sep 17</t>
  </si>
  <si>
    <t>Funding Variance Sep 17</t>
  </si>
  <si>
    <t>Number of Secondary pupils eligible for the Deprivation Pupil Premium June 17</t>
  </si>
  <si>
    <t>Number of Secondary pupils eligible for the Deprivation Pupil Premium Sep 17</t>
  </si>
  <si>
    <t>Original Estimate Total Deprivation</t>
  </si>
  <si>
    <t>Total Deprivation Funding June 17</t>
  </si>
  <si>
    <t>Total Deprivation Funding Sep 17</t>
  </si>
  <si>
    <t>Total Deprivation Variance Sep 17</t>
  </si>
  <si>
    <t>Number of eligible pupils June 17</t>
  </si>
  <si>
    <t>Number of eligible pupils Sep 17</t>
  </si>
  <si>
    <t>Funding June 17</t>
  </si>
  <si>
    <t>Funding Sep 17</t>
  </si>
  <si>
    <t>Stone Soup Academy</t>
  </si>
  <si>
    <t>Free Schools - Alternative Provision</t>
  </si>
  <si>
    <t>Channeling Positivity</t>
  </si>
  <si>
    <t>Beckhampton Centre</t>
  </si>
  <si>
    <t>Pupil Referral Unit</t>
  </si>
  <si>
    <t>Pupil Premium Grant 2017/18 as at December 2017</t>
  </si>
  <si>
    <t>Number of Primary pupils eligible for the Deprivation Pupil Premium Dec 17</t>
  </si>
  <si>
    <t>Funding for Primary pupils eligible for the Deprivation Pupil Premium Dec 17</t>
  </si>
  <si>
    <t>Funding Variance Dec 17</t>
  </si>
  <si>
    <t>Pupil number variance Dec 17</t>
  </si>
  <si>
    <t>Number of Secondary pupils eligible for the Deprivation Pupil Premium Dec 17</t>
  </si>
  <si>
    <t>Total Deprivation Funding Dec 17</t>
  </si>
  <si>
    <t>Total Deprivation Variance Dec 17</t>
  </si>
  <si>
    <t>Number of eligible pupils Dec 17</t>
  </si>
  <si>
    <t>Funding Dec 17</t>
  </si>
  <si>
    <t>December</t>
  </si>
  <si>
    <t>Funding for Secondary pupils eligible for the Deprivation Pupil Premium June 17</t>
  </si>
  <si>
    <t>Funding for Secondary pupils eligible for the Deprivation Pupil Premium Sep 17</t>
  </si>
  <si>
    <t>Funding for Secondary pupils eligible for the Deprivation Pupil Premium Dec 17</t>
  </si>
  <si>
    <t>Maintained Academy</t>
  </si>
  <si>
    <t>LAC</t>
  </si>
  <si>
    <t>AP Prov</t>
  </si>
  <si>
    <t>1110ysVJ</t>
  </si>
  <si>
    <t>2015HbKT</t>
  </si>
  <si>
    <t>Adjustment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</si>
</sst>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164" formatCode="&quot;£&quot;#,##0"/>
    <numFmt numFmtId="165" formatCode="0_ ;[Red]\-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indexed="72"/>
      <name val="MS Sans Serif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lightGray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4" fillId="0" borderId="0" applyAlignment="0">
      <alignment vertical="top" wrapText="1"/>
      <protection locked="0"/>
    </xf>
    <xf numFmtId="0" fontId="2" fillId="0" borderId="0"/>
    <xf numFmtId="0" fontId="2" fillId="0" borderId="0"/>
    <xf numFmtId="0" fontId="13" fillId="0" borderId="0"/>
  </cellStyleXfs>
  <cellXfs count="152">
    <xf numFmtId="0" fontId="0" fillId="0" borderId="0" xfId="0"/>
    <xf numFmtId="0" fontId="0" fillId="2" borderId="0" xfId="0" applyFill="1" applyBorder="1"/>
    <xf numFmtId="0" fontId="0" fillId="0" borderId="0" xfId="0" applyFill="1"/>
    <xf numFmtId="0" fontId="0" fillId="12" borderId="3" xfId="0" applyFill="1" applyBorder="1" applyAlignment="1">
      <alignment horizontal="center"/>
    </xf>
    <xf numFmtId="0" fontId="11" fillId="0" borderId="2" xfId="1" applyFont="1" applyFill="1" applyBorder="1" applyAlignment="1" applyProtection="1">
      <alignment wrapText="1"/>
    </xf>
    <xf numFmtId="0" fontId="0" fillId="0" borderId="31" xfId="0" applyBorder="1"/>
    <xf numFmtId="3" fontId="0" fillId="11" borderId="4" xfId="0" applyNumberFormat="1" applyFill="1" applyBorder="1"/>
    <xf numFmtId="3" fontId="0" fillId="0" borderId="0" xfId="0" applyNumberFormat="1" applyFill="1" applyBorder="1"/>
    <xf numFmtId="3" fontId="0" fillId="12" borderId="0" xfId="0" applyNumberFormat="1" applyFill="1" applyBorder="1"/>
    <xf numFmtId="3" fontId="0" fillId="11" borderId="0" xfId="0" applyNumberFormat="1" applyFill="1" applyBorder="1"/>
    <xf numFmtId="3" fontId="0" fillId="0" borderId="0" xfId="0" applyNumberFormat="1" applyBorder="1"/>
    <xf numFmtId="0" fontId="2" fillId="0" borderId="31" xfId="0" applyFont="1" applyFill="1" applyBorder="1"/>
    <xf numFmtId="0" fontId="0" fillId="0" borderId="31" xfId="0" applyFill="1" applyBorder="1"/>
    <xf numFmtId="0" fontId="2" fillId="0" borderId="12" xfId="5" applyBorder="1" applyProtection="1">
      <protection hidden="1"/>
    </xf>
    <xf numFmtId="0" fontId="6" fillId="3" borderId="16" xfId="5" applyFont="1" applyFill="1" applyBorder="1" applyProtection="1">
      <protection hidden="1"/>
    </xf>
    <xf numFmtId="0" fontId="6" fillId="3" borderId="23" xfId="5" applyFont="1" applyFill="1" applyBorder="1" applyProtection="1">
      <protection hidden="1"/>
    </xf>
    <xf numFmtId="0" fontId="0" fillId="3" borderId="19" xfId="0" applyFill="1" applyBorder="1" applyAlignment="1" applyProtection="1">
      <alignment horizontal="center"/>
      <protection hidden="1"/>
    </xf>
    <xf numFmtId="0" fontId="2" fillId="0" borderId="13" xfId="5" applyBorder="1" applyProtection="1">
      <protection hidden="1"/>
    </xf>
    <xf numFmtId="0" fontId="2" fillId="3" borderId="7" xfId="5" applyFont="1" applyFill="1" applyBorder="1" applyAlignment="1" applyProtection="1">
      <alignment horizontal="center"/>
      <protection hidden="1"/>
    </xf>
    <xf numFmtId="0" fontId="2" fillId="3" borderId="8" xfId="5" applyFont="1" applyFill="1" applyBorder="1" applyAlignment="1" applyProtection="1">
      <alignment horizontal="center"/>
      <protection hidden="1"/>
    </xf>
    <xf numFmtId="0" fontId="6" fillId="3" borderId="5" xfId="5" applyFont="1" applyFill="1" applyBorder="1" applyProtection="1">
      <protection hidden="1"/>
    </xf>
    <xf numFmtId="0" fontId="0" fillId="3" borderId="24" xfId="0" applyFill="1" applyBorder="1" applyProtection="1">
      <protection hidden="1"/>
    </xf>
    <xf numFmtId="0" fontId="1" fillId="3" borderId="20" xfId="0" applyFont="1" applyFill="1" applyBorder="1" applyProtection="1">
      <protection hidden="1"/>
    </xf>
    <xf numFmtId="0" fontId="6" fillId="0" borderId="13" xfId="5" applyFont="1" applyBorder="1" applyProtection="1">
      <protection hidden="1"/>
    </xf>
    <xf numFmtId="6" fontId="7" fillId="0" borderId="7" xfId="5" applyNumberFormat="1" applyFont="1" applyBorder="1" applyAlignment="1" applyProtection="1">
      <alignment horizontal="center"/>
      <protection hidden="1"/>
    </xf>
    <xf numFmtId="6" fontId="7" fillId="0" borderId="8" xfId="5" applyNumberFormat="1" applyFont="1" applyBorder="1" applyAlignment="1" applyProtection="1">
      <alignment horizontal="center"/>
      <protection hidden="1"/>
    </xf>
    <xf numFmtId="6" fontId="7" fillId="0" borderId="2" xfId="5" applyNumberFormat="1" applyFont="1" applyBorder="1" applyAlignment="1" applyProtection="1">
      <alignment horizontal="center"/>
      <protection hidden="1"/>
    </xf>
    <xf numFmtId="6" fontId="8" fillId="0" borderId="25" xfId="0" applyNumberFormat="1" applyFont="1" applyBorder="1" applyAlignment="1" applyProtection="1">
      <alignment horizontal="center"/>
      <protection hidden="1"/>
    </xf>
    <xf numFmtId="0" fontId="1" fillId="6" borderId="21" xfId="0" applyFont="1" applyFill="1" applyBorder="1" applyProtection="1">
      <protection hidden="1"/>
    </xf>
    <xf numFmtId="0" fontId="2" fillId="0" borderId="13" xfId="5" applyFont="1" applyBorder="1" applyProtection="1">
      <protection hidden="1"/>
    </xf>
    <xf numFmtId="3" fontId="2" fillId="0" borderId="7" xfId="5" applyNumberFormat="1" applyBorder="1" applyAlignment="1" applyProtection="1">
      <alignment horizontal="center"/>
      <protection hidden="1"/>
    </xf>
    <xf numFmtId="0" fontId="1" fillId="6" borderId="21" xfId="0" applyFont="1" applyFill="1" applyBorder="1" applyAlignment="1" applyProtection="1">
      <alignment horizontal="center"/>
      <protection hidden="1"/>
    </xf>
    <xf numFmtId="0" fontId="2" fillId="0" borderId="14" xfId="5" applyFont="1" applyBorder="1" applyProtection="1">
      <protection hidden="1"/>
    </xf>
    <xf numFmtId="6" fontId="2" fillId="0" borderId="9" xfId="5" applyNumberFormat="1" applyBorder="1" applyAlignment="1" applyProtection="1">
      <alignment horizontal="center"/>
      <protection hidden="1"/>
    </xf>
    <xf numFmtId="6" fontId="2" fillId="0" borderId="10" xfId="5" applyNumberFormat="1" applyBorder="1" applyAlignment="1" applyProtection="1">
      <alignment horizontal="center"/>
      <protection hidden="1"/>
    </xf>
    <xf numFmtId="6" fontId="2" fillId="0" borderId="17" xfId="5" applyNumberFormat="1" applyBorder="1" applyAlignment="1" applyProtection="1">
      <alignment horizontal="center"/>
      <protection hidden="1"/>
    </xf>
    <xf numFmtId="6" fontId="2" fillId="0" borderId="26" xfId="5" applyNumberFormat="1" applyBorder="1" applyAlignment="1" applyProtection="1">
      <alignment horizontal="center"/>
      <protection hidden="1"/>
    </xf>
    <xf numFmtId="6" fontId="1" fillId="0" borderId="22" xfId="0" applyNumberFormat="1" applyFont="1" applyBorder="1" applyAlignment="1" applyProtection="1">
      <alignment horizontal="center"/>
      <protection hidden="1"/>
    </xf>
    <xf numFmtId="0" fontId="6" fillId="0" borderId="0" xfId="5" applyFont="1" applyBorder="1" applyProtection="1">
      <protection hidden="1"/>
    </xf>
    <xf numFmtId="6" fontId="2" fillId="0" borderId="0" xfId="5" applyNumberFormat="1" applyBorder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7" fontId="6" fillId="0" borderId="12" xfId="5" applyNumberFormat="1" applyFont="1" applyBorder="1" applyAlignment="1" applyProtection="1">
      <alignment horizontal="left"/>
      <protection hidden="1"/>
    </xf>
    <xf numFmtId="6" fontId="7" fillId="0" borderId="6" xfId="5" applyNumberFormat="1" applyFont="1" applyBorder="1" applyAlignment="1" applyProtection="1">
      <alignment horizontal="center"/>
      <protection hidden="1"/>
    </xf>
    <xf numFmtId="6" fontId="7" fillId="0" borderId="11" xfId="5" applyNumberFormat="1" applyFont="1" applyBorder="1" applyAlignment="1" applyProtection="1">
      <alignment horizontal="center"/>
      <protection hidden="1"/>
    </xf>
    <xf numFmtId="6" fontId="7" fillId="0" borderId="18" xfId="5" applyNumberFormat="1" applyFont="1" applyBorder="1" applyAlignment="1" applyProtection="1">
      <alignment horizontal="center"/>
      <protection hidden="1"/>
    </xf>
    <xf numFmtId="6" fontId="8" fillId="0" borderId="27" xfId="0" applyNumberFormat="1" applyFont="1" applyBorder="1" applyAlignment="1" applyProtection="1">
      <alignment horizontal="center"/>
      <protection hidden="1"/>
    </xf>
    <xf numFmtId="0" fontId="1" fillId="6" borderId="15" xfId="0" applyFont="1" applyFill="1" applyBorder="1" applyProtection="1">
      <protection hidden="1"/>
    </xf>
    <xf numFmtId="0" fontId="6" fillId="0" borderId="12" xfId="5" applyFont="1" applyBorder="1" applyProtection="1">
      <protection hidden="1"/>
    </xf>
    <xf numFmtId="3" fontId="2" fillId="0" borderId="8" xfId="5" applyNumberFormat="1" applyBorder="1" applyAlignment="1" applyProtection="1">
      <alignment horizontal="center"/>
      <protection hidden="1"/>
    </xf>
    <xf numFmtId="3" fontId="2" fillId="0" borderId="2" xfId="5" applyNumberFormat="1" applyBorder="1" applyAlignment="1" applyProtection="1">
      <alignment horizontal="center"/>
      <protection hidden="1"/>
    </xf>
    <xf numFmtId="3" fontId="2" fillId="0" borderId="25" xfId="5" applyNumberFormat="1" applyBorder="1" applyAlignment="1" applyProtection="1">
      <alignment horizontal="center"/>
      <protection hidden="1"/>
    </xf>
    <xf numFmtId="0" fontId="9" fillId="6" borderId="21" xfId="0" applyFont="1" applyFill="1" applyBorder="1" applyAlignment="1" applyProtection="1">
      <alignment horizontal="center"/>
      <protection hidden="1"/>
    </xf>
    <xf numFmtId="6" fontId="1" fillId="0" borderId="22" xfId="0" applyNumberFormat="1" applyFont="1" applyFill="1" applyBorder="1" applyAlignment="1" applyProtection="1">
      <alignment horizontal="center"/>
      <protection hidden="1"/>
    </xf>
    <xf numFmtId="3" fontId="2" fillId="0" borderId="3" xfId="5" applyNumberFormat="1" applyBorder="1" applyAlignment="1" applyProtection="1">
      <alignment horizontal="center"/>
      <protection hidden="1"/>
    </xf>
    <xf numFmtId="0" fontId="2" fillId="0" borderId="0" xfId="5" applyProtection="1">
      <protection hidden="1"/>
    </xf>
    <xf numFmtId="0" fontId="3" fillId="0" borderId="0" xfId="2" applyProtection="1">
      <protection hidden="1"/>
    </xf>
    <xf numFmtId="0" fontId="10" fillId="0" borderId="0" xfId="5" applyFont="1" applyProtection="1">
      <protection hidden="1"/>
    </xf>
    <xf numFmtId="0" fontId="0" fillId="0" borderId="0" xfId="0" applyBorder="1"/>
    <xf numFmtId="6" fontId="2" fillId="0" borderId="32" xfId="5" applyNumberFormat="1" applyBorder="1" applyAlignment="1" applyProtection="1">
      <alignment horizontal="center"/>
      <protection hidden="1"/>
    </xf>
    <xf numFmtId="165" fontId="2" fillId="0" borderId="7" xfId="5" applyNumberFormat="1" applyBorder="1" applyAlignment="1" applyProtection="1">
      <alignment horizontal="center"/>
      <protection hidden="1"/>
    </xf>
    <xf numFmtId="14" fontId="0" fillId="2" borderId="0" xfId="0" applyNumberFormat="1" applyFill="1" applyBorder="1"/>
    <xf numFmtId="0" fontId="0" fillId="11" borderId="28" xfId="0" applyFill="1" applyBorder="1" applyAlignment="1">
      <alignment horizontal="center" wrapText="1"/>
    </xf>
    <xf numFmtId="0" fontId="11" fillId="4" borderId="2" xfId="1" applyFont="1" applyFill="1" applyBorder="1" applyAlignment="1" applyProtection="1">
      <alignment wrapText="1"/>
    </xf>
    <xf numFmtId="0" fontId="0" fillId="12" borderId="29" xfId="0" applyFill="1" applyBorder="1" applyAlignment="1">
      <alignment horizontal="center" wrapText="1"/>
    </xf>
    <xf numFmtId="0" fontId="0" fillId="11" borderId="29" xfId="0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0" fillId="12" borderId="30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12" borderId="3" xfId="0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left" wrapText="1"/>
    </xf>
    <xf numFmtId="0" fontId="12" fillId="11" borderId="1" xfId="1" applyFont="1" applyFill="1" applyBorder="1" applyAlignment="1" applyProtection="1">
      <alignment wrapText="1"/>
    </xf>
    <xf numFmtId="0" fontId="12" fillId="0" borderId="2" xfId="1" applyFont="1" applyFill="1" applyBorder="1" applyAlignment="1" applyProtection="1">
      <alignment wrapText="1"/>
    </xf>
    <xf numFmtId="0" fontId="12" fillId="4" borderId="2" xfId="1" applyFont="1" applyFill="1" applyBorder="1" applyAlignment="1" applyProtection="1">
      <alignment wrapText="1"/>
    </xf>
    <xf numFmtId="0" fontId="12" fillId="12" borderId="2" xfId="1" applyFont="1" applyFill="1" applyBorder="1" applyAlignment="1" applyProtection="1">
      <alignment wrapText="1"/>
    </xf>
    <xf numFmtId="6" fontId="12" fillId="11" borderId="2" xfId="1" applyNumberFormat="1" applyFont="1" applyFill="1" applyBorder="1" applyAlignment="1" applyProtection="1">
      <alignment wrapText="1"/>
    </xf>
    <xf numFmtId="6" fontId="12" fillId="0" borderId="2" xfId="1" applyNumberFormat="1" applyFont="1" applyFill="1" applyBorder="1" applyAlignment="1" applyProtection="1">
      <alignment wrapText="1"/>
    </xf>
    <xf numFmtId="6" fontId="12" fillId="4" borderId="2" xfId="1" applyNumberFormat="1" applyFont="1" applyFill="1" applyBorder="1" applyAlignment="1" applyProtection="1">
      <alignment wrapText="1"/>
    </xf>
    <xf numFmtId="6" fontId="12" fillId="12" borderId="3" xfId="1" applyNumberFormat="1" applyFont="1" applyFill="1" applyBorder="1" applyAlignment="1" applyProtection="1">
      <alignment wrapText="1"/>
    </xf>
    <xf numFmtId="4" fontId="12" fillId="11" borderId="1" xfId="4" applyNumberFormat="1" applyFont="1" applyFill="1" applyBorder="1" applyAlignment="1" applyProtection="1">
      <alignment wrapText="1"/>
    </xf>
    <xf numFmtId="4" fontId="12" fillId="0" borderId="2" xfId="4" applyNumberFormat="1" applyFont="1" applyFill="1" applyBorder="1" applyAlignment="1" applyProtection="1">
      <alignment wrapText="1"/>
    </xf>
    <xf numFmtId="4" fontId="12" fillId="4" borderId="2" xfId="4" applyNumberFormat="1" applyFont="1" applyFill="1" applyBorder="1" applyAlignment="1" applyProtection="1">
      <alignment wrapText="1"/>
    </xf>
    <xf numFmtId="4" fontId="12" fillId="12" borderId="2" xfId="4" applyNumberFormat="1" applyFont="1" applyFill="1" applyBorder="1" applyAlignment="1" applyProtection="1">
      <alignment wrapText="1"/>
    </xf>
    <xf numFmtId="164" fontId="12" fillId="11" borderId="2" xfId="4" applyNumberFormat="1" applyFont="1" applyFill="1" applyBorder="1" applyAlignment="1" applyProtection="1">
      <alignment wrapText="1"/>
    </xf>
    <xf numFmtId="164" fontId="12" fillId="0" borderId="2" xfId="4" applyNumberFormat="1" applyFont="1" applyFill="1" applyBorder="1" applyAlignment="1" applyProtection="1">
      <alignment wrapText="1"/>
    </xf>
    <xf numFmtId="164" fontId="12" fillId="4" borderId="2" xfId="4" applyNumberFormat="1" applyFont="1" applyFill="1" applyBorder="1" applyAlignment="1" applyProtection="1">
      <alignment wrapText="1"/>
    </xf>
    <xf numFmtId="4" fontId="12" fillId="12" borderId="3" xfId="4" applyNumberFormat="1" applyFont="1" applyFill="1" applyBorder="1" applyAlignment="1" applyProtection="1">
      <alignment wrapText="1"/>
    </xf>
    <xf numFmtId="164" fontId="12" fillId="11" borderId="1" xfId="4" applyNumberFormat="1" applyFont="1" applyFill="1" applyBorder="1" applyAlignment="1" applyProtection="1">
      <alignment wrapText="1"/>
    </xf>
    <xf numFmtId="164" fontId="12" fillId="12" borderId="3" xfId="4" applyNumberFormat="1" applyFont="1" applyFill="1" applyBorder="1" applyAlignment="1" applyProtection="1">
      <alignment wrapText="1"/>
    </xf>
    <xf numFmtId="0" fontId="12" fillId="12" borderId="3" xfId="1" applyFont="1" applyFill="1" applyBorder="1" applyAlignment="1" applyProtection="1">
      <alignment wrapText="1"/>
    </xf>
    <xf numFmtId="0" fontId="1" fillId="11" borderId="1" xfId="0" applyFont="1" applyFill="1" applyBorder="1" applyAlignment="1" applyProtection="1">
      <alignment horizontal="left" wrapText="1"/>
    </xf>
    <xf numFmtId="0" fontId="1" fillId="0" borderId="2" xfId="0" applyFont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12" borderId="3" xfId="0" applyFont="1" applyFill="1" applyBorder="1" applyAlignment="1">
      <alignment wrapText="1"/>
    </xf>
    <xf numFmtId="0" fontId="11" fillId="4" borderId="29" xfId="1" applyFont="1" applyFill="1" applyBorder="1" applyAlignment="1" applyProtection="1">
      <alignment wrapText="1"/>
    </xf>
    <xf numFmtId="3" fontId="0" fillId="4" borderId="0" xfId="0" applyNumberFormat="1" applyFill="1" applyBorder="1"/>
    <xf numFmtId="0" fontId="11" fillId="4" borderId="0" xfId="1" applyFont="1" applyFill="1" applyBorder="1" applyAlignment="1" applyProtection="1">
      <alignment wrapText="1"/>
    </xf>
    <xf numFmtId="3" fontId="0" fillId="11" borderId="33" xfId="0" applyNumberFormat="1" applyFill="1" applyBorder="1"/>
    <xf numFmtId="3" fontId="0" fillId="0" borderId="5" xfId="0" applyNumberFormat="1" applyFill="1" applyBorder="1"/>
    <xf numFmtId="0" fontId="11" fillId="4" borderId="5" xfId="1" applyFont="1" applyFill="1" applyBorder="1" applyAlignment="1" applyProtection="1">
      <alignment wrapText="1"/>
    </xf>
    <xf numFmtId="3" fontId="0" fillId="11" borderId="5" xfId="0" applyNumberFormat="1" applyFill="1" applyBorder="1"/>
    <xf numFmtId="3" fontId="0" fillId="4" borderId="5" xfId="0" applyNumberFormat="1" applyFill="1" applyBorder="1"/>
    <xf numFmtId="3" fontId="0" fillId="0" borderId="0" xfId="0" applyNumberFormat="1"/>
    <xf numFmtId="0" fontId="11" fillId="5" borderId="2" xfId="1" applyFont="1" applyFill="1" applyBorder="1" applyAlignment="1" applyProtection="1">
      <alignment wrapText="1"/>
    </xf>
    <xf numFmtId="0" fontId="0" fillId="5" borderId="29" xfId="0" applyFill="1" applyBorder="1" applyAlignment="1">
      <alignment horizontal="center" wrapText="1"/>
    </xf>
    <xf numFmtId="0" fontId="12" fillId="5" borderId="2" xfId="1" applyFont="1" applyFill="1" applyBorder="1" applyAlignment="1" applyProtection="1">
      <alignment wrapText="1"/>
    </xf>
    <xf numFmtId="3" fontId="0" fillId="5" borderId="0" xfId="0" applyNumberFormat="1" applyFill="1" applyBorder="1"/>
    <xf numFmtId="0" fontId="0" fillId="5" borderId="30" xfId="0" applyFill="1" applyBorder="1" applyAlignment="1">
      <alignment horizontal="center" wrapText="1"/>
    </xf>
    <xf numFmtId="6" fontId="12" fillId="5" borderId="2" xfId="1" applyNumberFormat="1" applyFont="1" applyFill="1" applyBorder="1" applyAlignment="1" applyProtection="1">
      <alignment wrapText="1"/>
    </xf>
    <xf numFmtId="4" fontId="12" fillId="5" borderId="2" xfId="4" applyNumberFormat="1" applyFont="1" applyFill="1" applyBorder="1" applyAlignment="1" applyProtection="1">
      <alignment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164" fontId="12" fillId="5" borderId="2" xfId="4" applyNumberFormat="1" applyFont="1" applyFill="1" applyBorder="1" applyAlignment="1" applyProtection="1">
      <alignment wrapText="1"/>
    </xf>
    <xf numFmtId="0" fontId="0" fillId="5" borderId="3" xfId="0" applyFill="1" applyBorder="1" applyAlignment="1">
      <alignment horizontal="center"/>
    </xf>
    <xf numFmtId="0" fontId="12" fillId="5" borderId="3" xfId="1" applyFont="1" applyFill="1" applyBorder="1" applyAlignment="1" applyProtection="1">
      <alignment wrapText="1"/>
    </xf>
    <xf numFmtId="3" fontId="0" fillId="5" borderId="5" xfId="0" applyNumberFormat="1" applyFill="1" applyBorder="1"/>
    <xf numFmtId="0" fontId="0" fillId="5" borderId="0" xfId="0" applyFill="1"/>
    <xf numFmtId="3" fontId="0" fillId="5" borderId="0" xfId="0" applyNumberFormat="1" applyFill="1"/>
    <xf numFmtId="3" fontId="0" fillId="0" borderId="0" xfId="0" applyNumberFormat="1" applyFill="1"/>
    <xf numFmtId="0" fontId="0" fillId="8" borderId="0" xfId="0" applyFill="1" applyBorder="1"/>
    <xf numFmtId="164" fontId="0" fillId="2" borderId="0" xfId="0" applyNumberFormat="1" applyFill="1" applyBorder="1"/>
    <xf numFmtId="164" fontId="0" fillId="0" borderId="0" xfId="0" applyNumberFormat="1"/>
    <xf numFmtId="164" fontId="0" fillId="8" borderId="5" xfId="0" applyNumberFormat="1" applyFill="1" applyBorder="1"/>
    <xf numFmtId="0" fontId="0" fillId="4" borderId="0" xfId="0" applyFill="1" applyProtection="1">
      <protection locked="0" hidden="1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5" fillId="5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6" fillId="3" borderId="12" xfId="5" applyFont="1" applyFill="1" applyBorder="1" applyAlignment="1" applyProtection="1">
      <alignment horizontal="center" wrapText="1"/>
      <protection hidden="1"/>
    </xf>
    <xf numFmtId="0" fontId="6" fillId="3" borderId="15" xfId="5" applyFont="1" applyFill="1" applyBorder="1" applyAlignment="1" applyProtection="1">
      <alignment horizontal="center" wrapText="1"/>
      <protection hidden="1"/>
    </xf>
    <xf numFmtId="0" fontId="1" fillId="3" borderId="0" xfId="0" applyFont="1" applyFill="1" applyAlignment="1" applyProtection="1">
      <alignment horizontal="left"/>
      <protection hidden="1"/>
    </xf>
  </cellXfs>
  <cellStyles count="8">
    <cellStyle name="%" xfId="7"/>
    <cellStyle name="]_x000d__x000a_Zoomed=1_x000d__x000a_Row=0_x000d__x000a_Column=0_x000d__x000a_Height=0_x000d__x000a_Width=0_x000d__x000a_FontName=FoxFont_x000d__x000a_FontStyle=0_x000d__x000a_FontSize=9_x000d__x000a_PrtFontName=FoxPrin" xfId="6"/>
    <cellStyle name="Hyperlink" xfId="2" builtinId="8"/>
    <cellStyle name="Normal" xfId="0" builtinId="0"/>
    <cellStyle name="Normal 2" xfId="3"/>
    <cellStyle name="Normal 2 2" xfId="4"/>
    <cellStyle name="Normal_Indicative Pupil Premium Grant 2014-15" xfId="5"/>
    <cellStyle name="Normal_Pupil Premium working 2" xfId="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47626</xdr:rowOff>
    </xdr:from>
    <xdr:to>
      <xdr:col>0</xdr:col>
      <xdr:colOff>1419225</xdr:colOff>
      <xdr:row>3</xdr:row>
      <xdr:rowOff>41483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5" r="23750" b="51333"/>
        <a:stretch/>
      </xdr:blipFill>
      <xdr:spPr>
        <a:xfrm>
          <a:off x="38100" y="47626"/>
          <a:ext cx="1381125" cy="565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7\PLANNING%20&amp;%20PROJECTS\School%20Budgets\2017-18\Pupil%20Premium\Reconciliation%20of%20Pupil%20Premium%20Grant%201718%20excluding%20PP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7\PLANNING%20&amp;%20PROJECTS\School%20Budgets\School%20Organisation\School%20Cod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kaur\AppData\Local\Microsoft\Windows\Temporary%20Internet%20Files\Content.Outlook\58PZICCW\Payment%20reconcilia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7\PLANNING%20&amp;%20PROJECTS\School%20Budgets\2017-18\Pupil%20Premium\PP%20Sept%2017%20allocations\2017-18%20PP%20Quarte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s"/>
      <sheetName val="Quarter 1 Allocation"/>
      <sheetName val="Reconciliation"/>
      <sheetName val="Initial estimate v June 17"/>
      <sheetName val="June 17"/>
      <sheetName val="payment"/>
      <sheetName val="Virement"/>
      <sheetName val="Quarter 2 Allocation"/>
      <sheetName val="Sep 17"/>
      <sheetName val="June 17 vs Sep 17"/>
      <sheetName val="Dec 16 vs Mar 17"/>
      <sheetName val="School Codes"/>
      <sheetName val="June 16 vs Dec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>
            <v>8927042</v>
          </cell>
          <cell r="G2" t="str">
            <v>0051</v>
          </cell>
          <cell r="H2" t="str">
            <v>051</v>
          </cell>
          <cell r="I2" t="str">
            <v>292905</v>
          </cell>
          <cell r="J2">
            <v>0</v>
          </cell>
          <cell r="K2">
            <v>0</v>
          </cell>
          <cell r="M2">
            <v>51</v>
          </cell>
          <cell r="N2" t="str">
            <v>7042NwsN</v>
          </cell>
        </row>
        <row r="3">
          <cell r="F3">
            <v>8927040</v>
          </cell>
          <cell r="G3" t="str">
            <v>0052</v>
          </cell>
          <cell r="H3" t="str">
            <v>052</v>
          </cell>
          <cell r="I3" t="str">
            <v>292841</v>
          </cell>
          <cell r="J3">
            <v>0</v>
          </cell>
          <cell r="K3">
            <v>0</v>
          </cell>
          <cell r="M3">
            <v>52</v>
          </cell>
          <cell r="N3" t="str">
            <v>7040gxws</v>
          </cell>
        </row>
        <row r="4">
          <cell r="F4">
            <v>8927026</v>
          </cell>
          <cell r="G4" t="str">
            <v>0053</v>
          </cell>
          <cell r="H4" t="str">
            <v>053</v>
          </cell>
          <cell r="I4" t="str">
            <v>295452</v>
          </cell>
          <cell r="J4" t="str">
            <v>Nethergate School (Academy)</v>
          </cell>
          <cell r="K4">
            <v>169625</v>
          </cell>
          <cell r="L4" t="str">
            <v>Swansdowne Drive, NOTTINGHAM, NG11 8HX</v>
          </cell>
          <cell r="M4">
            <v>53</v>
          </cell>
          <cell r="N4" t="str">
            <v>7026waXR</v>
          </cell>
        </row>
        <row r="5">
          <cell r="F5">
            <v>8927035</v>
          </cell>
          <cell r="G5" t="str">
            <v>0054</v>
          </cell>
          <cell r="H5" t="str">
            <v>054</v>
          </cell>
          <cell r="I5" t="str">
            <v>302405</v>
          </cell>
          <cell r="J5">
            <v>0</v>
          </cell>
          <cell r="K5">
            <v>0</v>
          </cell>
          <cell r="M5">
            <v>54</v>
          </cell>
          <cell r="N5" t="str">
            <v>7035tAdH</v>
          </cell>
        </row>
        <row r="6">
          <cell r="F6">
            <v>8927033</v>
          </cell>
          <cell r="G6" t="str">
            <v>0056</v>
          </cell>
          <cell r="H6" t="str">
            <v>056</v>
          </cell>
          <cell r="I6" t="str">
            <v>292842</v>
          </cell>
          <cell r="J6" t="str">
            <v>Woodlands School</v>
          </cell>
          <cell r="K6" t="str">
            <v>202832</v>
          </cell>
          <cell r="M6">
            <v>56</v>
          </cell>
          <cell r="N6" t="str">
            <v>7033Jgem</v>
          </cell>
        </row>
        <row r="7">
          <cell r="G7" t="str">
            <v>0060</v>
          </cell>
          <cell r="H7" t="str">
            <v>060</v>
          </cell>
          <cell r="I7" t="str">
            <v>321383</v>
          </cell>
          <cell r="J7">
            <v>0</v>
          </cell>
          <cell r="K7">
            <v>0</v>
          </cell>
          <cell r="M7">
            <v>60</v>
          </cell>
          <cell r="N7" t="str">
            <v>1109Qdpf</v>
          </cell>
        </row>
        <row r="8">
          <cell r="F8">
            <v>8921109</v>
          </cell>
          <cell r="G8" t="str">
            <v>0061</v>
          </cell>
          <cell r="H8" t="str">
            <v>061</v>
          </cell>
          <cell r="I8" t="str">
            <v>321383</v>
          </cell>
          <cell r="J8">
            <v>0</v>
          </cell>
          <cell r="K8">
            <v>0</v>
          </cell>
          <cell r="M8">
            <v>61</v>
          </cell>
          <cell r="N8" t="str">
            <v>1109Psbf</v>
          </cell>
        </row>
        <row r="9">
          <cell r="F9">
            <v>8921107</v>
          </cell>
          <cell r="G9" t="str">
            <v>0062</v>
          </cell>
          <cell r="H9" t="str">
            <v>062</v>
          </cell>
          <cell r="I9" t="str">
            <v>321385</v>
          </cell>
          <cell r="J9">
            <v>0</v>
          </cell>
          <cell r="K9">
            <v>0</v>
          </cell>
          <cell r="M9">
            <v>62</v>
          </cell>
          <cell r="N9" t="str">
            <v>1107NREI</v>
          </cell>
        </row>
        <row r="10">
          <cell r="F10">
            <v>8921110</v>
          </cell>
          <cell r="G10" t="str">
            <v>0063</v>
          </cell>
          <cell r="H10" t="str">
            <v>063</v>
          </cell>
          <cell r="I10" t="str">
            <v>321387</v>
          </cell>
          <cell r="J10">
            <v>0</v>
          </cell>
          <cell r="K10">
            <v>0</v>
          </cell>
          <cell r="M10">
            <v>63</v>
          </cell>
          <cell r="N10" t="str">
            <v>1110ysVJ</v>
          </cell>
        </row>
        <row r="11">
          <cell r="F11">
            <v>8921104</v>
          </cell>
          <cell r="G11" t="str">
            <v>0064</v>
          </cell>
          <cell r="H11" t="str">
            <v>064</v>
          </cell>
          <cell r="I11" t="str">
            <v>321386</v>
          </cell>
          <cell r="J11">
            <v>0</v>
          </cell>
          <cell r="K11">
            <v>0</v>
          </cell>
          <cell r="M11">
            <v>64</v>
          </cell>
          <cell r="N11" t="str">
            <v>1104Ejvo</v>
          </cell>
        </row>
        <row r="12">
          <cell r="F12">
            <v>8921012</v>
          </cell>
          <cell r="G12" t="str">
            <v>0065</v>
          </cell>
          <cell r="H12" t="str">
            <v>065</v>
          </cell>
          <cell r="I12" t="str">
            <v>294775</v>
          </cell>
          <cell r="J12">
            <v>0</v>
          </cell>
          <cell r="K12">
            <v>0</v>
          </cell>
          <cell r="M12">
            <v>65</v>
          </cell>
          <cell r="N12" t="str">
            <v>1012KMdb</v>
          </cell>
        </row>
        <row r="13">
          <cell r="F13">
            <v>8922002</v>
          </cell>
          <cell r="G13" t="str">
            <v>0070</v>
          </cell>
          <cell r="H13" t="str">
            <v>070</v>
          </cell>
          <cell r="I13" t="str">
            <v>292898</v>
          </cell>
          <cell r="J13" t="str">
            <v>Ambleside Primary School</v>
          </cell>
          <cell r="K13">
            <v>165098</v>
          </cell>
          <cell r="L13" t="str">
            <v>Minver Crescent, Aspley, NOTTINGHAM, NG8 5PN</v>
          </cell>
          <cell r="M13">
            <v>70</v>
          </cell>
          <cell r="N13" t="str">
            <v>2002riNz</v>
          </cell>
        </row>
        <row r="14">
          <cell r="F14">
            <v>8922045</v>
          </cell>
          <cell r="G14" t="str">
            <v>0071</v>
          </cell>
          <cell r="H14" t="str">
            <v>071</v>
          </cell>
          <cell r="I14" t="str">
            <v>292883</v>
          </cell>
          <cell r="J14">
            <v>0</v>
          </cell>
          <cell r="K14">
            <v>0</v>
          </cell>
          <cell r="M14">
            <v>71</v>
          </cell>
          <cell r="N14" t="str">
            <v>2045jcKb</v>
          </cell>
        </row>
        <row r="15">
          <cell r="F15">
            <v>8923319</v>
          </cell>
          <cell r="G15" t="str">
            <v>0074</v>
          </cell>
          <cell r="H15" t="str">
            <v>074</v>
          </cell>
          <cell r="I15" t="str">
            <v>297571</v>
          </cell>
          <cell r="J15" t="str">
            <v>Blessed Robert Widmerpool Academy</v>
          </cell>
          <cell r="K15">
            <v>167696</v>
          </cell>
          <cell r="L15" t="str">
            <v>Listowel Crescent, Clifton, NOTTINGHAM, NG11 9BH</v>
          </cell>
          <cell r="M15">
            <v>74</v>
          </cell>
          <cell r="N15" t="str">
            <v>3319QBOK</v>
          </cell>
        </row>
        <row r="16">
          <cell r="F16">
            <v>8922183</v>
          </cell>
          <cell r="G16" t="str">
            <v>0075</v>
          </cell>
          <cell r="H16" t="str">
            <v>075</v>
          </cell>
          <cell r="I16" t="str">
            <v>321381</v>
          </cell>
          <cell r="J16" t="str">
            <v>Blue Bell Hill Academy</v>
          </cell>
          <cell r="K16">
            <v>207129</v>
          </cell>
          <cell r="L16" t="str">
            <v>Gordon Road, St Anns, NOTTINGHAM, NG3 2LE</v>
          </cell>
          <cell r="M16">
            <v>75</v>
          </cell>
          <cell r="N16" t="str">
            <v>2183JqYY</v>
          </cell>
        </row>
        <row r="17">
          <cell r="F17">
            <v>8923000</v>
          </cell>
          <cell r="G17" t="str">
            <v>0078</v>
          </cell>
          <cell r="H17" t="str">
            <v>078</v>
          </cell>
          <cell r="I17" t="str">
            <v>292845</v>
          </cell>
          <cell r="J17" t="str">
            <v>Bulwell St Marys C of E Primary</v>
          </cell>
          <cell r="K17" t="str">
            <v>176154</v>
          </cell>
          <cell r="L17" t="str">
            <v>Ragdale Road, Bulwell, Nottingham, NG6 8GQ</v>
          </cell>
          <cell r="M17">
            <v>78</v>
          </cell>
          <cell r="N17" t="str">
            <v>3000JAIt</v>
          </cell>
        </row>
        <row r="18">
          <cell r="F18">
            <v>8922082</v>
          </cell>
          <cell r="G18" t="str">
            <v>0079</v>
          </cell>
          <cell r="H18" t="str">
            <v>079</v>
          </cell>
          <cell r="I18" t="str">
            <v>292846</v>
          </cell>
          <cell r="J18" t="str">
            <v>Burford Primary &amp; Nursery School</v>
          </cell>
          <cell r="K18" t="str">
            <v>167931</v>
          </cell>
          <cell r="L18" t="str">
            <v>Oxclose Lane, Arnold, NG5 6FX</v>
          </cell>
          <cell r="M18">
            <v>79</v>
          </cell>
          <cell r="N18" t="str">
            <v>2082fWlx</v>
          </cell>
        </row>
        <row r="19">
          <cell r="F19">
            <v>8922056</v>
          </cell>
          <cell r="G19" t="str">
            <v>0080</v>
          </cell>
          <cell r="H19" t="str">
            <v>080</v>
          </cell>
          <cell r="I19" t="str">
            <v>292847</v>
          </cell>
          <cell r="J19" t="str">
            <v>Cantrell Primary &amp; Nursery School</v>
          </cell>
          <cell r="K19" t="str">
            <v>165455</v>
          </cell>
          <cell r="M19">
            <v>80</v>
          </cell>
          <cell r="N19" t="str">
            <v>2056bAuD</v>
          </cell>
        </row>
        <row r="20">
          <cell r="F20">
            <v>8922057</v>
          </cell>
          <cell r="G20" t="str">
            <v>0081</v>
          </cell>
          <cell r="H20" t="str">
            <v>081</v>
          </cell>
          <cell r="I20" t="str">
            <v>292848</v>
          </cell>
          <cell r="J20">
            <v>0</v>
          </cell>
          <cell r="K20">
            <v>0</v>
          </cell>
          <cell r="M20">
            <v>81</v>
          </cell>
          <cell r="N20" t="str">
            <v>2057HOsi</v>
          </cell>
        </row>
        <row r="21">
          <cell r="F21">
            <v>8922894</v>
          </cell>
          <cell r="G21" t="str">
            <v>0082</v>
          </cell>
          <cell r="H21" t="str">
            <v>082</v>
          </cell>
          <cell r="I21" t="str">
            <v>292849</v>
          </cell>
          <cell r="J21">
            <v>0</v>
          </cell>
          <cell r="K21">
            <v>0</v>
          </cell>
          <cell r="M21">
            <v>82</v>
          </cell>
          <cell r="N21" t="str">
            <v>2894TISR</v>
          </cell>
        </row>
        <row r="22">
          <cell r="F22">
            <v>8922153</v>
          </cell>
          <cell r="G22" t="str">
            <v>0083</v>
          </cell>
          <cell r="H22" t="str">
            <v>083</v>
          </cell>
          <cell r="I22" t="str">
            <v>292906</v>
          </cell>
          <cell r="J22">
            <v>0</v>
          </cell>
          <cell r="K22">
            <v>0</v>
          </cell>
          <cell r="M22">
            <v>83</v>
          </cell>
          <cell r="N22" t="str">
            <v>2153nWDQ</v>
          </cell>
        </row>
        <row r="23">
          <cell r="F23">
            <v>8923323</v>
          </cell>
          <cell r="G23" t="str">
            <v>0084</v>
          </cell>
          <cell r="H23" t="str">
            <v>084</v>
          </cell>
          <cell r="I23" t="str">
            <v>292833</v>
          </cell>
          <cell r="J23">
            <v>0</v>
          </cell>
          <cell r="K23">
            <v>0</v>
          </cell>
          <cell r="M23">
            <v>84</v>
          </cell>
          <cell r="N23" t="str">
            <v>3323oqtU</v>
          </cell>
        </row>
        <row r="24">
          <cell r="F24">
            <v>8922061</v>
          </cell>
          <cell r="G24" t="str">
            <v>0085</v>
          </cell>
          <cell r="H24" t="str">
            <v>085</v>
          </cell>
          <cell r="I24" t="str">
            <v>292850</v>
          </cell>
          <cell r="J24">
            <v>0</v>
          </cell>
          <cell r="K24">
            <v>0</v>
          </cell>
          <cell r="M24">
            <v>85</v>
          </cell>
          <cell r="N24" t="str">
            <v>2061xJcy</v>
          </cell>
        </row>
        <row r="25">
          <cell r="F25">
            <v>8922099</v>
          </cell>
          <cell r="G25" t="str">
            <v>0086</v>
          </cell>
          <cell r="H25" t="str">
            <v>086</v>
          </cell>
          <cell r="I25" t="str">
            <v>330508</v>
          </cell>
          <cell r="J25" t="str">
            <v>Edale Rise Primary &amp; Nursery School</v>
          </cell>
          <cell r="K25">
            <v>165380</v>
          </cell>
          <cell r="L25" t="str">
            <v>Edale Road, Sneinton Dale, NOTTINGHAM, NG2 4HT</v>
          </cell>
          <cell r="M25">
            <v>86</v>
          </cell>
          <cell r="N25" t="str">
            <v>2099WTff</v>
          </cell>
        </row>
        <row r="26">
          <cell r="F26">
            <v>8922074</v>
          </cell>
          <cell r="G26" t="str">
            <v>0087</v>
          </cell>
          <cell r="H26" t="str">
            <v>087</v>
          </cell>
          <cell r="I26" t="str">
            <v>303742</v>
          </cell>
          <cell r="J26" t="str">
            <v>Edna G Olds Academy</v>
          </cell>
          <cell r="K26">
            <v>168894</v>
          </cell>
          <cell r="L26" t="str">
            <v>Church Street, Lenton, NOTTINGHAM, NG7 1SJ</v>
          </cell>
          <cell r="M26">
            <v>87</v>
          </cell>
          <cell r="N26" t="str">
            <v>2074hvrt</v>
          </cell>
        </row>
        <row r="27">
          <cell r="F27">
            <v>8922016</v>
          </cell>
          <cell r="G27" t="str">
            <v>0153</v>
          </cell>
          <cell r="H27" t="str">
            <v>161</v>
          </cell>
          <cell r="I27" t="str">
            <v>354397</v>
          </cell>
          <cell r="J27">
            <v>0</v>
          </cell>
          <cell r="K27">
            <v>0</v>
          </cell>
          <cell r="L27">
            <v>0</v>
          </cell>
          <cell r="M27">
            <v>153</v>
          </cell>
          <cell r="N27" t="str">
            <v>2016jnOu</v>
          </cell>
        </row>
        <row r="28">
          <cell r="F28">
            <v>8922005</v>
          </cell>
          <cell r="G28" t="str">
            <v>0090</v>
          </cell>
          <cell r="H28" t="str">
            <v>090</v>
          </cell>
          <cell r="I28" t="str">
            <v>317383</v>
          </cell>
          <cell r="J28" t="str">
            <v>Firbeck Academy</v>
          </cell>
          <cell r="K28">
            <v>189834</v>
          </cell>
          <cell r="L28" t="str">
            <v>Firbeck Road, Wollaton, NOTTINGHAM, NG8 2FB</v>
          </cell>
          <cell r="M28">
            <v>90</v>
          </cell>
          <cell r="N28" t="str">
            <v>2005HQuH</v>
          </cell>
        </row>
        <row r="29">
          <cell r="F29">
            <v>8922929</v>
          </cell>
          <cell r="G29" t="str">
            <v>0091</v>
          </cell>
          <cell r="H29" t="str">
            <v>091</v>
          </cell>
          <cell r="I29" t="str">
            <v>292854</v>
          </cell>
          <cell r="J29">
            <v>0</v>
          </cell>
          <cell r="K29">
            <v>0</v>
          </cell>
          <cell r="M29">
            <v>91</v>
          </cell>
          <cell r="N29" t="str">
            <v>2929hDZn</v>
          </cell>
        </row>
        <row r="30">
          <cell r="F30">
            <v>8922360</v>
          </cell>
          <cell r="G30" t="str">
            <v>0092</v>
          </cell>
          <cell r="H30" t="str">
            <v>092</v>
          </cell>
          <cell r="I30" t="str">
            <v>292855</v>
          </cell>
          <cell r="J30">
            <v>0</v>
          </cell>
          <cell r="K30">
            <v>0</v>
          </cell>
          <cell r="M30">
            <v>92</v>
          </cell>
          <cell r="N30" t="str">
            <v>2360ioBv</v>
          </cell>
        </row>
        <row r="31">
          <cell r="F31">
            <v>8922907</v>
          </cell>
          <cell r="G31" t="str">
            <v>0093</v>
          </cell>
          <cell r="H31" t="str">
            <v>093</v>
          </cell>
          <cell r="I31" t="str">
            <v>321382</v>
          </cell>
          <cell r="J31" t="str">
            <v>Glapton Academy</v>
          </cell>
          <cell r="K31">
            <v>187092</v>
          </cell>
          <cell r="L31" t="str">
            <v>Glapton Lane, Clifton, NOTTINGHAM, NG11 8EA</v>
          </cell>
          <cell r="M31">
            <v>93</v>
          </cell>
          <cell r="N31" t="str">
            <v>2907cNUj</v>
          </cell>
        </row>
        <row r="32">
          <cell r="F32">
            <v>8922009</v>
          </cell>
          <cell r="G32" t="str">
            <v>0094</v>
          </cell>
          <cell r="H32" t="str">
            <v>094</v>
          </cell>
          <cell r="I32" t="str">
            <v>330548</v>
          </cell>
          <cell r="J32" t="str">
            <v>Glenbrook Primary School</v>
          </cell>
          <cell r="K32">
            <v>166148</v>
          </cell>
          <cell r="L32" t="str">
            <v>Wigman Road, NOTTINGHAM, NG8 4PD</v>
          </cell>
          <cell r="M32">
            <v>94</v>
          </cell>
          <cell r="N32" t="str">
            <v>2009jKrj</v>
          </cell>
        </row>
        <row r="33">
          <cell r="F33">
            <v>8923324</v>
          </cell>
          <cell r="G33" t="str">
            <v>0095</v>
          </cell>
          <cell r="H33" t="str">
            <v>095</v>
          </cell>
          <cell r="I33" t="str">
            <v>292836</v>
          </cell>
          <cell r="J33">
            <v>0</v>
          </cell>
          <cell r="K33">
            <v>0</v>
          </cell>
          <cell r="M33">
            <v>95</v>
          </cell>
          <cell r="N33" t="str">
            <v>3324xTCS</v>
          </cell>
        </row>
        <row r="34">
          <cell r="F34">
            <v>8922163</v>
          </cell>
          <cell r="G34" t="str">
            <v>0096</v>
          </cell>
          <cell r="H34" t="str">
            <v>096</v>
          </cell>
          <cell r="I34" t="str">
            <v>292858</v>
          </cell>
          <cell r="J34">
            <v>0</v>
          </cell>
          <cell r="K34">
            <v>0</v>
          </cell>
          <cell r="M34">
            <v>96</v>
          </cell>
          <cell r="N34" t="str">
            <v>2163KqTk</v>
          </cell>
        </row>
        <row r="35">
          <cell r="F35">
            <v>8922095</v>
          </cell>
          <cell r="G35" t="str">
            <v>0097</v>
          </cell>
          <cell r="H35" t="str">
            <v>097</v>
          </cell>
          <cell r="I35" t="str">
            <v>292589</v>
          </cell>
          <cell r="J35">
            <v>0</v>
          </cell>
          <cell r="K35">
            <v>0</v>
          </cell>
          <cell r="M35">
            <v>97</v>
          </cell>
          <cell r="N35" t="str">
            <v>2095dtuN</v>
          </cell>
        </row>
        <row r="36">
          <cell r="F36">
            <v>8922170</v>
          </cell>
          <cell r="G36" t="str">
            <v>0098</v>
          </cell>
          <cell r="H36" t="str">
            <v>098</v>
          </cell>
          <cell r="I36" t="str">
            <v>292860</v>
          </cell>
          <cell r="J36">
            <v>0</v>
          </cell>
          <cell r="K36">
            <v>0</v>
          </cell>
          <cell r="M36">
            <v>98</v>
          </cell>
          <cell r="N36" t="str">
            <v>2170MqVW</v>
          </cell>
        </row>
        <row r="37">
          <cell r="F37">
            <v>8923328</v>
          </cell>
          <cell r="G37" t="str">
            <v>0099</v>
          </cell>
          <cell r="H37" t="str">
            <v>099</v>
          </cell>
          <cell r="I37" t="str">
            <v>292902</v>
          </cell>
          <cell r="J37">
            <v>0</v>
          </cell>
          <cell r="K37">
            <v>0</v>
          </cell>
          <cell r="M37">
            <v>99</v>
          </cell>
          <cell r="N37" t="str">
            <v>3328RPTm</v>
          </cell>
        </row>
        <row r="38">
          <cell r="F38">
            <v>8922008</v>
          </cell>
          <cell r="G38" t="str">
            <v>0100</v>
          </cell>
          <cell r="H38" t="str">
            <v>100</v>
          </cell>
          <cell r="I38" t="str">
            <v>321380</v>
          </cell>
          <cell r="J38" t="str">
            <v>Highbank Primary School</v>
          </cell>
          <cell r="K38">
            <v>166275</v>
          </cell>
          <cell r="L38" t="str">
            <v>Winscombe Mount, Clifton, NOTTINGHAM, NG11 9FG</v>
          </cell>
          <cell r="M38">
            <v>100</v>
          </cell>
          <cell r="N38" t="str">
            <v>2008VkKp</v>
          </cell>
        </row>
        <row r="39">
          <cell r="F39">
            <v>8922077</v>
          </cell>
          <cell r="G39" t="str">
            <v>0103</v>
          </cell>
          <cell r="H39" t="str">
            <v>103</v>
          </cell>
          <cell r="I39" t="str">
            <v>323538</v>
          </cell>
          <cell r="J39" t="str">
            <v>Hogarth Academy</v>
          </cell>
          <cell r="K39">
            <v>187090</v>
          </cell>
          <cell r="L39" t="str">
            <v>Porchester Road, Mapperley, NOTTINGHAM, NG3 6JG</v>
          </cell>
          <cell r="M39">
            <v>103</v>
          </cell>
          <cell r="N39" t="str">
            <v>2077smkJ</v>
          </cell>
        </row>
        <row r="40">
          <cell r="F40">
            <v>8922939</v>
          </cell>
          <cell r="G40" t="str">
            <v>0104</v>
          </cell>
          <cell r="H40" t="str">
            <v>104</v>
          </cell>
          <cell r="I40" t="str">
            <v>303743</v>
          </cell>
          <cell r="J40" t="str">
            <v>Huntingdon Academy</v>
          </cell>
          <cell r="K40">
            <v>165822</v>
          </cell>
          <cell r="L40" t="str">
            <v>Alfred Street Central, St Anns, NOTTINGHAM, NG3 4AY</v>
          </cell>
          <cell r="M40">
            <v>104</v>
          </cell>
          <cell r="N40" t="str">
            <v>2939eDdn</v>
          </cell>
        </row>
        <row r="41">
          <cell r="F41">
            <v>8922079</v>
          </cell>
          <cell r="G41" t="str">
            <v>0105</v>
          </cell>
          <cell r="H41" t="str">
            <v>105</v>
          </cell>
          <cell r="I41" t="str">
            <v>292866</v>
          </cell>
          <cell r="J41">
            <v>0</v>
          </cell>
          <cell r="K41">
            <v>0</v>
          </cell>
          <cell r="M41">
            <v>105</v>
          </cell>
          <cell r="N41" t="str">
            <v>2079FvIw</v>
          </cell>
        </row>
        <row r="42">
          <cell r="F42">
            <v>8922158</v>
          </cell>
          <cell r="G42" t="str">
            <v>0106</v>
          </cell>
          <cell r="H42" t="str">
            <v>106</v>
          </cell>
          <cell r="I42" t="str">
            <v>292867</v>
          </cell>
          <cell r="J42">
            <v>0</v>
          </cell>
          <cell r="K42">
            <v>0</v>
          </cell>
          <cell r="M42">
            <v>106</v>
          </cell>
          <cell r="N42" t="str">
            <v>2158hMrS</v>
          </cell>
        </row>
        <row r="43">
          <cell r="F43">
            <v>8922080</v>
          </cell>
          <cell r="G43" t="str">
            <v>0107</v>
          </cell>
          <cell r="H43" t="str">
            <v>107</v>
          </cell>
          <cell r="I43" t="str">
            <v>292868</v>
          </cell>
          <cell r="J43">
            <v>0</v>
          </cell>
          <cell r="K43">
            <v>0</v>
          </cell>
          <cell r="M43">
            <v>107</v>
          </cell>
          <cell r="N43" t="str">
            <v>2080tRdj</v>
          </cell>
        </row>
        <row r="44">
          <cell r="F44">
            <v>8922906</v>
          </cell>
          <cell r="G44" t="str">
            <v>0108</v>
          </cell>
          <cell r="H44" t="str">
            <v>108</v>
          </cell>
          <cell r="I44" t="str">
            <v>304691</v>
          </cell>
          <cell r="J44" t="str">
            <v>The Milford Academy</v>
          </cell>
          <cell r="K44">
            <v>168345</v>
          </cell>
          <cell r="L44" t="str">
            <v>Dungannon Road, Clifton Estate, NOTTINGHAM, NG11 9BT</v>
          </cell>
          <cell r="M44">
            <v>108</v>
          </cell>
          <cell r="N44" t="str">
            <v>2906DDOl</v>
          </cell>
        </row>
        <row r="45">
          <cell r="F45">
            <v>8922081</v>
          </cell>
          <cell r="G45" t="str">
            <v>0109</v>
          </cell>
          <cell r="H45" t="str">
            <v>109</v>
          </cell>
          <cell r="I45" t="str">
            <v>297147</v>
          </cell>
          <cell r="J45" t="str">
            <v>Djanogly Northgate Academy</v>
          </cell>
          <cell r="K45">
            <v>165312</v>
          </cell>
          <cell r="L45" t="str">
            <v>Finance Department ,Djanogly Learning Trust, Sherwood Rise, NOTTINGHAM, NG7 7AR</v>
          </cell>
          <cell r="M45">
            <v>109</v>
          </cell>
          <cell r="N45" t="str">
            <v>2081LkKD</v>
          </cell>
        </row>
        <row r="46">
          <cell r="F46">
            <v>8922152</v>
          </cell>
          <cell r="G46" t="str">
            <v>0110</v>
          </cell>
          <cell r="H46" t="str">
            <v>110</v>
          </cell>
          <cell r="I46" t="str">
            <v>299410</v>
          </cell>
          <cell r="J46" t="str">
            <v>Old Basford Academy</v>
          </cell>
          <cell r="K46">
            <v>167133</v>
          </cell>
          <cell r="L46" t="str">
            <v>Percy Street, Old Basford, NOTTINGHAM, NG6 0GF</v>
          </cell>
          <cell r="M46">
            <v>110</v>
          </cell>
          <cell r="N46" t="str">
            <v>2152PAbM</v>
          </cell>
        </row>
        <row r="47">
          <cell r="F47">
            <v>8923320</v>
          </cell>
          <cell r="G47" t="str">
            <v>0111</v>
          </cell>
          <cell r="H47" t="str">
            <v>111</v>
          </cell>
          <cell r="I47" t="str">
            <v>297604</v>
          </cell>
          <cell r="J47" t="str">
            <v>Our Lady &amp; St Edwards Primary Academy</v>
          </cell>
          <cell r="K47">
            <v>167166</v>
          </cell>
          <cell r="L47" t="str">
            <v>Gordon Road, St Anns, NOTTINGHAM, NG3 2LG</v>
          </cell>
          <cell r="M47">
            <v>111</v>
          </cell>
          <cell r="N47" t="str">
            <v>3320pRhg</v>
          </cell>
        </row>
        <row r="48">
          <cell r="F48">
            <v>8923318</v>
          </cell>
          <cell r="G48" t="str">
            <v>0112</v>
          </cell>
          <cell r="H48" t="str">
            <v>112</v>
          </cell>
          <cell r="I48" t="str">
            <v>299250</v>
          </cell>
          <cell r="J48" t="str">
            <v>Our Lady Of Perpetual Succour Academy</v>
          </cell>
          <cell r="K48">
            <v>169870</v>
          </cell>
          <cell r="L48" t="str">
            <v>Piccadilly, Bulwell, NOTTINGHAM, NG6 9FN</v>
          </cell>
          <cell r="M48">
            <v>112</v>
          </cell>
          <cell r="N48" t="str">
            <v>3318ofLD</v>
          </cell>
        </row>
        <row r="49">
          <cell r="F49">
            <v>8922010</v>
          </cell>
          <cell r="G49" t="str">
            <v>0113</v>
          </cell>
          <cell r="H49" t="str">
            <v>113</v>
          </cell>
          <cell r="I49" t="str">
            <v>328012</v>
          </cell>
          <cell r="J49" t="str">
            <v>Portland School</v>
          </cell>
          <cell r="K49">
            <v>188914</v>
          </cell>
          <cell r="L49" t="str">
            <v>Westwick Road, Bilborough, NOTTINGHAM, NG8 4HB</v>
          </cell>
          <cell r="M49">
            <v>113</v>
          </cell>
          <cell r="N49" t="str">
            <v>2010wBMV</v>
          </cell>
        </row>
        <row r="50">
          <cell r="F50">
            <v>8922088</v>
          </cell>
          <cell r="G50" t="str">
            <v>0114</v>
          </cell>
          <cell r="H50" t="str">
            <v>114</v>
          </cell>
          <cell r="I50" t="str">
            <v>348508</v>
          </cell>
          <cell r="J50" t="str">
            <v>Radford Academy</v>
          </cell>
          <cell r="K50">
            <v>199487</v>
          </cell>
          <cell r="L50" t="str">
            <v>Denman Street West, RADFORD, NOTTINGHAM, NG7 3FL</v>
          </cell>
          <cell r="M50">
            <v>114</v>
          </cell>
          <cell r="N50" t="str">
            <v>2088EKvG</v>
          </cell>
        </row>
        <row r="51">
          <cell r="F51">
            <v>8922151</v>
          </cell>
          <cell r="G51" t="str">
            <v>0115</v>
          </cell>
          <cell r="H51" t="str">
            <v>115</v>
          </cell>
          <cell r="I51" t="str">
            <v>292896</v>
          </cell>
          <cell r="J51">
            <v>0</v>
          </cell>
          <cell r="K51">
            <v>0</v>
          </cell>
          <cell r="M51">
            <v>115</v>
          </cell>
          <cell r="N51" t="str">
            <v>2151vOUw</v>
          </cell>
        </row>
        <row r="52">
          <cell r="F52" t="str">
            <v>na</v>
          </cell>
          <cell r="G52" t="str">
            <v>0116</v>
          </cell>
          <cell r="H52" t="str">
            <v>116</v>
          </cell>
          <cell r="I52" t="str">
            <v>352686</v>
          </cell>
          <cell r="J52" t="str">
            <v>Riverside Primary Academy was 8922015</v>
          </cell>
          <cell r="K52">
            <v>202746</v>
          </cell>
          <cell r="L52" t="str">
            <v>Ainsworth Drive, The Meadows, NOTTINGHAM, NG2 1FX</v>
          </cell>
          <cell r="M52">
            <v>116</v>
          </cell>
          <cell r="N52" t="e">
            <v>#N/A</v>
          </cell>
        </row>
        <row r="53">
          <cell r="F53">
            <v>8922015</v>
          </cell>
          <cell r="G53" t="str">
            <v>0116</v>
          </cell>
          <cell r="H53" t="str">
            <v>116</v>
          </cell>
          <cell r="I53">
            <v>0</v>
          </cell>
          <cell r="J53" t="str">
            <v>Victoria Primary School</v>
          </cell>
          <cell r="K53">
            <v>235521</v>
          </cell>
          <cell r="L53" t="str">
            <v>Ainsworth Drive, The Meadows, NOTTINGHAM, NG2 1FX</v>
          </cell>
          <cell r="M53">
            <v>116</v>
          </cell>
          <cell r="N53" t="str">
            <v>2015HbKT</v>
          </cell>
        </row>
        <row r="54">
          <cell r="F54">
            <v>8922090</v>
          </cell>
          <cell r="G54" t="str">
            <v>0117</v>
          </cell>
          <cell r="H54" t="str">
            <v>117</v>
          </cell>
          <cell r="I54" t="str">
            <v>292876</v>
          </cell>
          <cell r="J54">
            <v>0</v>
          </cell>
          <cell r="K54">
            <v>0</v>
          </cell>
          <cell r="M54">
            <v>117</v>
          </cell>
          <cell r="N54" t="str">
            <v>2090IiRI</v>
          </cell>
        </row>
        <row r="55">
          <cell r="F55">
            <v>8923329</v>
          </cell>
          <cell r="G55" t="str">
            <v>0118</v>
          </cell>
          <cell r="H55" t="str">
            <v>118</v>
          </cell>
          <cell r="I55" t="str">
            <v>292899</v>
          </cell>
          <cell r="J55">
            <v>0</v>
          </cell>
          <cell r="K55">
            <v>0</v>
          </cell>
          <cell r="M55">
            <v>118</v>
          </cell>
          <cell r="N55" t="str">
            <v>3329RIdN</v>
          </cell>
        </row>
        <row r="56">
          <cell r="F56">
            <v>8922013</v>
          </cell>
          <cell r="G56" t="str">
            <v>0119</v>
          </cell>
          <cell r="H56" t="str">
            <v>119</v>
          </cell>
          <cell r="I56" t="str">
            <v>350534</v>
          </cell>
          <cell r="J56" t="str">
            <v>Rosslyn Park Primary Academy</v>
          </cell>
          <cell r="K56">
            <v>199525</v>
          </cell>
          <cell r="L56" t="str">
            <v>Amesbury Circus, ASPLEY, NOTTINGHAM, NG8 6DD</v>
          </cell>
          <cell r="M56">
            <v>119</v>
          </cell>
          <cell r="N56" t="str">
            <v>2013rLUm</v>
          </cell>
        </row>
        <row r="57">
          <cell r="F57">
            <v>8923332</v>
          </cell>
          <cell r="G57" t="str">
            <v>0121</v>
          </cell>
          <cell r="H57" t="str">
            <v>121</v>
          </cell>
          <cell r="I57" t="str">
            <v>292910</v>
          </cell>
          <cell r="J57">
            <v>0</v>
          </cell>
          <cell r="K57">
            <v>0</v>
          </cell>
          <cell r="M57">
            <v>121</v>
          </cell>
          <cell r="N57" t="str">
            <v>3332hTln</v>
          </cell>
        </row>
        <row r="58">
          <cell r="F58">
            <v>8922155</v>
          </cell>
          <cell r="G58" t="str">
            <v>0122</v>
          </cell>
          <cell r="H58" t="str">
            <v>122</v>
          </cell>
          <cell r="I58" t="str">
            <v>292877</v>
          </cell>
          <cell r="J58">
            <v>0</v>
          </cell>
          <cell r="K58">
            <v>0</v>
          </cell>
          <cell r="M58">
            <v>122</v>
          </cell>
          <cell r="N58" t="str">
            <v>2155CTPh</v>
          </cell>
        </row>
        <row r="59">
          <cell r="F59">
            <v>8922011</v>
          </cell>
          <cell r="H59" t="str">
            <v>123</v>
          </cell>
          <cell r="I59" t="str">
            <v>328013</v>
          </cell>
          <cell r="J59" t="str">
            <v>Djanogly Strelley Academy</v>
          </cell>
          <cell r="K59">
            <v>188920</v>
          </cell>
          <cell r="L59" t="str">
            <v>Helston Drive, Strelley, NOTTINGHAM, NG8 6JZ</v>
          </cell>
          <cell r="M59">
            <v>0</v>
          </cell>
          <cell r="N59" t="str">
            <v>2011poYO</v>
          </cell>
        </row>
        <row r="60">
          <cell r="F60">
            <v>8922897</v>
          </cell>
          <cell r="G60" t="str">
            <v>0126</v>
          </cell>
          <cell r="H60" t="str">
            <v>126</v>
          </cell>
          <cell r="I60" t="str">
            <v>181771</v>
          </cell>
          <cell r="J60">
            <v>0</v>
          </cell>
          <cell r="K60">
            <v>0</v>
          </cell>
          <cell r="M60">
            <v>126</v>
          </cell>
          <cell r="N60" t="str">
            <v>2897xXHv</v>
          </cell>
        </row>
        <row r="61">
          <cell r="F61">
            <v>8923311</v>
          </cell>
          <cell r="G61" t="str">
            <v>0127</v>
          </cell>
          <cell r="H61" t="str">
            <v>127</v>
          </cell>
          <cell r="I61" t="str">
            <v>301713</v>
          </cell>
          <cell r="J61" t="str">
            <v>Sneinton St Stephens Academy</v>
          </cell>
          <cell r="K61">
            <v>169201</v>
          </cell>
          <cell r="L61" t="str">
            <v>Windmill Lane, Sneinton, NOTTINGHAM, NG2 4QB</v>
          </cell>
          <cell r="M61">
            <v>127</v>
          </cell>
          <cell r="N61" t="str">
            <v>3311lnvu</v>
          </cell>
        </row>
        <row r="62">
          <cell r="F62">
            <v>8923312</v>
          </cell>
          <cell r="G62" t="str">
            <v>0128</v>
          </cell>
          <cell r="H62" t="str">
            <v>128</v>
          </cell>
          <cell r="I62" t="str">
            <v>292884</v>
          </cell>
          <cell r="J62">
            <v>0</v>
          </cell>
          <cell r="K62">
            <v>0</v>
          </cell>
          <cell r="M62">
            <v>128</v>
          </cell>
          <cell r="N62" t="str">
            <v>3312Qybe</v>
          </cell>
        </row>
        <row r="63">
          <cell r="F63">
            <v>8923326</v>
          </cell>
          <cell r="G63" t="str">
            <v>0129</v>
          </cell>
          <cell r="H63" t="str">
            <v>129</v>
          </cell>
          <cell r="I63" t="str">
            <v>292900</v>
          </cell>
          <cell r="J63">
            <v>0</v>
          </cell>
          <cell r="K63">
            <v>0</v>
          </cell>
          <cell r="M63">
            <v>129</v>
          </cell>
          <cell r="N63" t="str">
            <v>3326cFKo</v>
          </cell>
        </row>
        <row r="64">
          <cell r="F64">
            <v>8922110</v>
          </cell>
          <cell r="G64" t="str">
            <v>0130</v>
          </cell>
          <cell r="H64" t="str">
            <v>130</v>
          </cell>
          <cell r="I64" t="str">
            <v>297269</v>
          </cell>
          <cell r="J64" t="str">
            <v>Southwark Primary School</v>
          </cell>
          <cell r="K64">
            <v>167517</v>
          </cell>
          <cell r="L64" t="str">
            <v>Park Lane, Old Basford, NOTTINGHAM, NG6 ODT</v>
          </cell>
          <cell r="M64">
            <v>130</v>
          </cell>
          <cell r="N64" t="str">
            <v>2110WEKx</v>
          </cell>
        </row>
        <row r="65">
          <cell r="F65">
            <v>8922128</v>
          </cell>
          <cell r="G65" t="str">
            <v>0131</v>
          </cell>
          <cell r="H65" t="str">
            <v>131</v>
          </cell>
          <cell r="I65" t="str">
            <v>292885</v>
          </cell>
          <cell r="J65">
            <v>0</v>
          </cell>
          <cell r="K65">
            <v>0</v>
          </cell>
          <cell r="M65">
            <v>131</v>
          </cell>
          <cell r="N65" t="str">
            <v>2128wfAl</v>
          </cell>
        </row>
        <row r="66">
          <cell r="F66">
            <v>8922917</v>
          </cell>
          <cell r="G66" t="str">
            <v>0132</v>
          </cell>
          <cell r="H66" t="str">
            <v>132</v>
          </cell>
          <cell r="I66" t="str">
            <v>292886</v>
          </cell>
          <cell r="J66">
            <v>0</v>
          </cell>
          <cell r="K66">
            <v>0</v>
          </cell>
          <cell r="M66">
            <v>132</v>
          </cell>
          <cell r="N66" t="str">
            <v>2917ZuVe</v>
          </cell>
        </row>
        <row r="67">
          <cell r="F67">
            <v>8923331</v>
          </cell>
          <cell r="G67" t="str">
            <v>0133</v>
          </cell>
          <cell r="H67" t="str">
            <v>133</v>
          </cell>
          <cell r="I67" t="str">
            <v>297278</v>
          </cell>
          <cell r="J67" t="str">
            <v>St Anns Well Academy</v>
          </cell>
          <cell r="K67">
            <v>169450</v>
          </cell>
          <cell r="L67" t="str">
            <v>Hungerhill Road, St Ann's, Nottingham, NG3 3PQ</v>
          </cell>
          <cell r="M67">
            <v>133</v>
          </cell>
          <cell r="N67" t="str">
            <v>3331XVIS</v>
          </cell>
        </row>
        <row r="68">
          <cell r="F68">
            <v>8922003</v>
          </cell>
          <cell r="G68" t="str">
            <v>0134</v>
          </cell>
          <cell r="H68" t="str">
            <v>134</v>
          </cell>
          <cell r="I68" t="str">
            <v>299334</v>
          </cell>
          <cell r="J68" t="str">
            <v>St Augustines Catholic Academy</v>
          </cell>
          <cell r="K68">
            <v>167639</v>
          </cell>
          <cell r="L68" t="str">
            <v>Park Avenue, Mapperley, NOTTINGHAM, NG3 4JS</v>
          </cell>
          <cell r="M68">
            <v>134</v>
          </cell>
          <cell r="N68" t="str">
            <v>2003cUCo</v>
          </cell>
        </row>
        <row r="69">
          <cell r="F69">
            <v>8923321</v>
          </cell>
          <cell r="G69" t="str">
            <v>0135</v>
          </cell>
          <cell r="H69" t="str">
            <v>135</v>
          </cell>
          <cell r="I69" t="str">
            <v>300091</v>
          </cell>
          <cell r="J69" t="str">
            <v>St Margaret Clitherow Primary Academy</v>
          </cell>
          <cell r="K69">
            <v>169429</v>
          </cell>
          <cell r="L69" t="str">
            <v>Mildenhall Crescent, Bestwood Park, NOTTINGHAM, NG5 5RS</v>
          </cell>
          <cell r="M69">
            <v>135</v>
          </cell>
          <cell r="N69" t="str">
            <v>3321zXjz</v>
          </cell>
        </row>
        <row r="70">
          <cell r="F70">
            <v>8923313</v>
          </cell>
          <cell r="G70" t="str">
            <v>0136</v>
          </cell>
          <cell r="H70" t="str">
            <v>136</v>
          </cell>
          <cell r="I70" t="str">
            <v>300381</v>
          </cell>
          <cell r="J70" t="str">
            <v>Hyson Green St Marys Academy</v>
          </cell>
          <cell r="K70">
            <v>165828</v>
          </cell>
          <cell r="L70" t="str">
            <v>Beaconsfield Street, Hyson Green, NOTTINGHAM, NG7 6FL</v>
          </cell>
          <cell r="M70">
            <v>136</v>
          </cell>
          <cell r="N70" t="str">
            <v>3313sNFs</v>
          </cell>
        </row>
        <row r="71">
          <cell r="F71">
            <v>8923316</v>
          </cell>
          <cell r="G71" t="str">
            <v>0137</v>
          </cell>
          <cell r="H71" t="str">
            <v>137</v>
          </cell>
          <cell r="I71" t="str">
            <v>292890</v>
          </cell>
          <cell r="J71" t="str">
            <v>St Patricks Catholic Primary &amp; Nursery Academy</v>
          </cell>
          <cell r="K71">
            <v>180631</v>
          </cell>
          <cell r="L71" t="str">
            <v>Coronation Avenue, Wilford, NOTTINGHAM, NG11 7AB</v>
          </cell>
          <cell r="M71">
            <v>137</v>
          </cell>
          <cell r="N71" t="str">
            <v>3316QIbE</v>
          </cell>
        </row>
        <row r="72">
          <cell r="F72">
            <v>8923317</v>
          </cell>
          <cell r="G72" t="str">
            <v>0138</v>
          </cell>
          <cell r="H72" t="str">
            <v>138</v>
          </cell>
          <cell r="I72" t="str">
            <v>299391</v>
          </cell>
          <cell r="J72" t="str">
            <v>St Teresas Academy</v>
          </cell>
          <cell r="K72">
            <v>167652</v>
          </cell>
          <cell r="L72" t="str">
            <v>Kingsbury Drive, Aspley, NOTTINGHAM, NG8 3EP</v>
          </cell>
          <cell r="M72">
            <v>138</v>
          </cell>
          <cell r="N72" t="str">
            <v>3317aBhm</v>
          </cell>
        </row>
        <row r="73">
          <cell r="F73">
            <v>8922190</v>
          </cell>
          <cell r="G73" t="str">
            <v>0139</v>
          </cell>
          <cell r="H73" t="str">
            <v>139</v>
          </cell>
          <cell r="I73" t="str">
            <v>292892</v>
          </cell>
          <cell r="J73">
            <v>0</v>
          </cell>
          <cell r="K73">
            <v>0</v>
          </cell>
          <cell r="M73">
            <v>139</v>
          </cell>
          <cell r="N73" t="str">
            <v>2190wUmX</v>
          </cell>
        </row>
        <row r="74">
          <cell r="F74">
            <v>8923330</v>
          </cell>
          <cell r="G74" t="str">
            <v>0140</v>
          </cell>
          <cell r="H74" t="str">
            <v>140</v>
          </cell>
          <cell r="I74" t="str">
            <v>299328</v>
          </cell>
          <cell r="J74" t="str">
            <v>Sycamore Academy</v>
          </cell>
          <cell r="K74">
            <v>167992</v>
          </cell>
          <cell r="L74" t="str">
            <v>Abbotsford Drive, St Anns, NOTTINGHAM, NG3 4QP</v>
          </cell>
          <cell r="M74">
            <v>140</v>
          </cell>
          <cell r="N74" t="str">
            <v>3330JXZI</v>
          </cell>
        </row>
        <row r="75">
          <cell r="F75">
            <v>8922117</v>
          </cell>
          <cell r="G75" t="str">
            <v>0141</v>
          </cell>
          <cell r="H75" t="str">
            <v>141</v>
          </cell>
          <cell r="I75" t="str">
            <v>292893</v>
          </cell>
          <cell r="J75">
            <v>0</v>
          </cell>
          <cell r="K75">
            <v>0</v>
          </cell>
          <cell r="M75">
            <v>141</v>
          </cell>
          <cell r="N75" t="str">
            <v>2117PnIX</v>
          </cell>
        </row>
        <row r="76">
          <cell r="F76">
            <v>8922898</v>
          </cell>
          <cell r="G76" t="str">
            <v>0142</v>
          </cell>
          <cell r="H76" t="str">
            <v>142</v>
          </cell>
          <cell r="I76" t="str">
            <v>297136</v>
          </cell>
          <cell r="J76" t="str">
            <v>Warren Primary Academy</v>
          </cell>
          <cell r="K76">
            <v>167417</v>
          </cell>
          <cell r="L76" t="str">
            <v>Bewcastle Road, Top Valley, NOTTINGHAM, NG5 9PJ</v>
          </cell>
          <cell r="M76">
            <v>142</v>
          </cell>
          <cell r="N76" t="str">
            <v>2898jkQr</v>
          </cell>
        </row>
        <row r="77">
          <cell r="F77">
            <v>8922157</v>
          </cell>
          <cell r="G77" t="str">
            <v>0143</v>
          </cell>
          <cell r="H77" t="str">
            <v>143</v>
          </cell>
          <cell r="I77" t="str">
            <v>292829</v>
          </cell>
          <cell r="J77">
            <v>0</v>
          </cell>
          <cell r="K77">
            <v>0</v>
          </cell>
          <cell r="M77">
            <v>143</v>
          </cell>
          <cell r="N77" t="str">
            <v>2157suKk</v>
          </cell>
        </row>
        <row r="78">
          <cell r="F78">
            <v>8923327</v>
          </cell>
          <cell r="G78" t="str">
            <v>0144</v>
          </cell>
          <cell r="H78" t="str">
            <v>144</v>
          </cell>
          <cell r="I78" t="str">
            <v>292901</v>
          </cell>
          <cell r="J78">
            <v>0</v>
          </cell>
          <cell r="K78">
            <v>0</v>
          </cell>
          <cell r="M78">
            <v>144</v>
          </cell>
          <cell r="N78" t="str">
            <v>3327puJp</v>
          </cell>
        </row>
        <row r="79">
          <cell r="F79">
            <v>8922935</v>
          </cell>
          <cell r="G79" t="str">
            <v>0145</v>
          </cell>
          <cell r="H79" t="str">
            <v>145</v>
          </cell>
          <cell r="I79" t="str">
            <v>292810</v>
          </cell>
          <cell r="J79">
            <v>0</v>
          </cell>
          <cell r="K79">
            <v>0</v>
          </cell>
          <cell r="M79">
            <v>145</v>
          </cell>
          <cell r="N79" t="str">
            <v>2935BcLf</v>
          </cell>
        </row>
        <row r="80">
          <cell r="F80">
            <v>8922118</v>
          </cell>
          <cell r="G80" t="str">
            <v>0146</v>
          </cell>
          <cell r="H80" t="str">
            <v>146</v>
          </cell>
          <cell r="I80" t="str">
            <v>299395</v>
          </cell>
          <cell r="J80" t="str">
            <v>Whitemoor Academy</v>
          </cell>
          <cell r="K80">
            <v>169442</v>
          </cell>
          <cell r="L80" t="str">
            <v>Bracknell Crescent, Whitemoor, NOTTINGHAM, NG8 5FF</v>
          </cell>
          <cell r="M80">
            <v>146</v>
          </cell>
          <cell r="N80" t="str">
            <v>2118jGMU</v>
          </cell>
        </row>
        <row r="81">
          <cell r="F81">
            <v>8922097</v>
          </cell>
          <cell r="G81" t="str">
            <v>0147</v>
          </cell>
          <cell r="H81" t="str">
            <v>147</v>
          </cell>
          <cell r="I81" t="str">
            <v>292908</v>
          </cell>
          <cell r="J81">
            <v>0</v>
          </cell>
          <cell r="K81">
            <v>0</v>
          </cell>
          <cell r="M81">
            <v>147</v>
          </cell>
          <cell r="N81" t="str">
            <v>2097Osws</v>
          </cell>
        </row>
        <row r="82">
          <cell r="F82">
            <v>8922004</v>
          </cell>
          <cell r="G82" t="str">
            <v>0148</v>
          </cell>
          <cell r="H82" t="str">
            <v>148</v>
          </cell>
          <cell r="I82" t="str">
            <v>300423</v>
          </cell>
          <cell r="J82" t="str">
            <v>Windmill L E A D Academy</v>
          </cell>
          <cell r="K82">
            <v>167672</v>
          </cell>
          <cell r="L82" t="str">
            <v>Sneinton Boulevard, Sneinton, NOTTINGHAM, NG2 4FZ</v>
          </cell>
          <cell r="M82">
            <v>148</v>
          </cell>
          <cell r="N82" t="str">
            <v>2004bGWt</v>
          </cell>
        </row>
        <row r="83">
          <cell r="F83">
            <v>8922012</v>
          </cell>
          <cell r="G83" t="str">
            <v>0149</v>
          </cell>
          <cell r="H83" t="str">
            <v>156</v>
          </cell>
          <cell r="I83" t="str">
            <v>348507</v>
          </cell>
          <cell r="J83" t="str">
            <v>Jubilee L E.A.D. Academy</v>
          </cell>
          <cell r="K83">
            <v>199486</v>
          </cell>
          <cell r="L83" t="str">
            <v>Highwood Avenue, BILBOROUGH, NOTTINGHAM, NG8 3AF</v>
          </cell>
          <cell r="M83">
            <v>149</v>
          </cell>
          <cell r="N83" t="str">
            <v>2012cGfy</v>
          </cell>
        </row>
        <row r="84">
          <cell r="F84">
            <v>8922014</v>
          </cell>
          <cell r="G84" t="str">
            <v>0150</v>
          </cell>
          <cell r="H84" t="str">
            <v>157</v>
          </cell>
          <cell r="I84" t="str">
            <v>350533</v>
          </cell>
          <cell r="J84" t="str">
            <v>Brocklewood Primary Academy</v>
          </cell>
          <cell r="K84">
            <v>199498</v>
          </cell>
          <cell r="L84" t="str">
            <v>Flitcroft Avenue, BILBOROUGH, NOTTINGHAM, NG8 3AL</v>
          </cell>
          <cell r="M84">
            <v>150</v>
          </cell>
          <cell r="N84" t="str">
            <v>2014sKZl</v>
          </cell>
        </row>
        <row r="85">
          <cell r="F85">
            <v>8922006</v>
          </cell>
          <cell r="G85" t="str">
            <v>0151</v>
          </cell>
          <cell r="H85" t="str">
            <v>159</v>
          </cell>
          <cell r="I85" t="str">
            <v>318880</v>
          </cell>
          <cell r="J85">
            <v>0</v>
          </cell>
          <cell r="K85">
            <v>0</v>
          </cell>
          <cell r="M85">
            <v>151</v>
          </cell>
          <cell r="N85" t="str">
            <v>2006MAGL</v>
          </cell>
        </row>
        <row r="86">
          <cell r="F86">
            <v>8922007</v>
          </cell>
          <cell r="G86" t="str">
            <v>0152</v>
          </cell>
          <cell r="H86" t="str">
            <v>160</v>
          </cell>
          <cell r="I86" t="str">
            <v>318881</v>
          </cell>
          <cell r="J86">
            <v>0</v>
          </cell>
          <cell r="K86">
            <v>0</v>
          </cell>
          <cell r="M86">
            <v>152</v>
          </cell>
          <cell r="N86" t="str">
            <v>2007acGn</v>
          </cell>
        </row>
        <row r="87">
          <cell r="F87">
            <v>8924006</v>
          </cell>
          <cell r="G87" t="str">
            <v>0160</v>
          </cell>
          <cell r="H87" t="str">
            <v>220</v>
          </cell>
          <cell r="I87" t="str">
            <v>352685</v>
          </cell>
          <cell r="J87" t="str">
            <v>The Oakwood Academy</v>
          </cell>
          <cell r="K87">
            <v>203033</v>
          </cell>
          <cell r="L87" t="str">
            <v>Bewcastle Road, Warren Hill, NOTTINGHAM, NG5 9PJ</v>
          </cell>
          <cell r="M87">
            <v>160</v>
          </cell>
          <cell r="N87" t="str">
            <v>4006eVOU</v>
          </cell>
        </row>
        <row r="88">
          <cell r="F88">
            <v>8924026</v>
          </cell>
          <cell r="G88" t="str">
            <v>0161</v>
          </cell>
          <cell r="H88" t="str">
            <v>221</v>
          </cell>
          <cell r="I88" t="str">
            <v>292814</v>
          </cell>
          <cell r="J88">
            <v>0</v>
          </cell>
          <cell r="K88">
            <v>0</v>
          </cell>
          <cell r="M88">
            <v>161</v>
          </cell>
          <cell r="N88" t="str">
            <v>4026qTkR</v>
          </cell>
        </row>
        <row r="89">
          <cell r="F89">
            <v>8924005</v>
          </cell>
          <cell r="G89" t="str">
            <v>0162</v>
          </cell>
          <cell r="H89" t="str">
            <v>222</v>
          </cell>
          <cell r="I89" t="str">
            <v>350445</v>
          </cell>
          <cell r="J89" t="str">
            <v>Farnborough Academy</v>
          </cell>
          <cell r="K89">
            <v>199478</v>
          </cell>
          <cell r="L89" t="str">
            <v>Farnborough Road, Clifton, NOTTNGHAM, NG11 8JW</v>
          </cell>
          <cell r="M89">
            <v>162</v>
          </cell>
          <cell r="N89" t="str">
            <v>4005aPsO</v>
          </cell>
        </row>
        <row r="90">
          <cell r="F90">
            <v>8924003</v>
          </cell>
          <cell r="H90" t="str">
            <v>223</v>
          </cell>
          <cell r="I90" t="str">
            <v>330608</v>
          </cell>
          <cell r="J90" t="str">
            <v>Bluecoat Academies Trust</v>
          </cell>
          <cell r="K90">
            <v>191841</v>
          </cell>
          <cell r="L90" t="str">
            <v>Aspley Lane, NOTTINGHAM, NG8 5GY</v>
          </cell>
          <cell r="M90">
            <v>0</v>
          </cell>
          <cell r="N90" t="str">
            <v>4003hDmP</v>
          </cell>
        </row>
        <row r="91">
          <cell r="F91">
            <v>8924000</v>
          </cell>
          <cell r="H91" t="str">
            <v>224</v>
          </cell>
          <cell r="I91" t="str">
            <v>297063</v>
          </cell>
          <cell r="J91" t="str">
            <v>Nottingham Girls Academy</v>
          </cell>
          <cell r="K91">
            <v>167036</v>
          </cell>
          <cell r="L91" t="str">
            <v>Robins Wood Road, Aspley, NOTTINGHAM, NG8 3LD</v>
          </cell>
          <cell r="M91">
            <v>0</v>
          </cell>
          <cell r="N91" t="str">
            <v>4000tMQd</v>
          </cell>
        </row>
        <row r="92">
          <cell r="F92">
            <v>8924615</v>
          </cell>
          <cell r="H92" t="str">
            <v>225</v>
          </cell>
          <cell r="I92" t="str">
            <v>295801</v>
          </cell>
          <cell r="J92" t="str">
            <v>Bluecoat Academies Trust</v>
          </cell>
          <cell r="K92">
            <v>191841</v>
          </cell>
          <cell r="L92" t="str">
            <v>Aspley Lane, NOTTINGHAM, NG8 5GY</v>
          </cell>
          <cell r="M92">
            <v>0</v>
          </cell>
          <cell r="N92" t="str">
            <v>4615dHTk</v>
          </cell>
        </row>
        <row r="93">
          <cell r="F93">
            <v>8924615</v>
          </cell>
          <cell r="H93" t="str">
            <v>225</v>
          </cell>
          <cell r="I93" t="str">
            <v>295801</v>
          </cell>
          <cell r="J93" t="str">
            <v>Bluecoat Academies Trust</v>
          </cell>
          <cell r="K93">
            <v>191841</v>
          </cell>
          <cell r="L93" t="str">
            <v>Aspley Lane, NOTTINGHAM, NG8 5GY</v>
          </cell>
          <cell r="M93">
            <v>0</v>
          </cell>
          <cell r="N93" t="str">
            <v>4615dHTk</v>
          </cell>
        </row>
        <row r="94">
          <cell r="F94">
            <v>8924462</v>
          </cell>
          <cell r="G94" t="str">
            <v>0166</v>
          </cell>
          <cell r="H94" t="str">
            <v>226</v>
          </cell>
          <cell r="I94" t="str">
            <v>317384</v>
          </cell>
          <cell r="J94" t="str">
            <v>The Nottingham Emmanuel School</v>
          </cell>
          <cell r="K94">
            <v>169825</v>
          </cell>
          <cell r="L94" t="str">
            <v>Gresham Park Road, West Bridgford, NOTTINGHAM,NG2 7YF</v>
          </cell>
          <cell r="M94">
            <v>166</v>
          </cell>
          <cell r="N94" t="str">
            <v>4462wSNH</v>
          </cell>
        </row>
        <row r="95">
          <cell r="F95">
            <v>8924002</v>
          </cell>
          <cell r="G95" t="str">
            <v>0167</v>
          </cell>
          <cell r="H95" t="str">
            <v>227</v>
          </cell>
          <cell r="I95" t="str">
            <v>304408</v>
          </cell>
          <cell r="J95" t="str">
            <v>Top Valley Academy</v>
          </cell>
          <cell r="K95">
            <v>168837</v>
          </cell>
          <cell r="L95" t="str">
            <v>Top Valley Drive West, Hucknall Road, NOTTINGHAM, NG5 9AZ</v>
          </cell>
          <cell r="M95">
            <v>167</v>
          </cell>
          <cell r="N95" t="str">
            <v>4002raTD</v>
          </cell>
        </row>
        <row r="96">
          <cell r="F96">
            <v>8925404</v>
          </cell>
          <cell r="G96" t="str">
            <v>0168</v>
          </cell>
          <cell r="H96" t="str">
            <v>228</v>
          </cell>
          <cell r="I96" t="str">
            <v>299318</v>
          </cell>
          <cell r="J96" t="str">
            <v>Trinity Academy</v>
          </cell>
          <cell r="K96">
            <v>169249</v>
          </cell>
          <cell r="L96" t="str">
            <v>Beechdale Road, Aspley, NOTTINGHAM, NG8 3EZ</v>
          </cell>
          <cell r="M96">
            <v>168</v>
          </cell>
          <cell r="N96" t="str">
            <v>5404OboV</v>
          </cell>
        </row>
        <row r="97">
          <cell r="F97">
            <v>8926905</v>
          </cell>
          <cell r="H97" t="str">
            <v>240</v>
          </cell>
          <cell r="I97" t="str">
            <v>292897</v>
          </cell>
          <cell r="J97" t="str">
            <v>Djanogly City Academy</v>
          </cell>
          <cell r="K97">
            <v>168790</v>
          </cell>
          <cell r="L97" t="str">
            <v>Sherwood Rise, NOTTINGHAM, NG7 7AR</v>
          </cell>
          <cell r="M97">
            <v>0</v>
          </cell>
          <cell r="N97" t="str">
            <v>6905HJmx</v>
          </cell>
        </row>
        <row r="98">
          <cell r="F98">
            <v>0</v>
          </cell>
          <cell r="H98">
            <v>0</v>
          </cell>
          <cell r="I98">
            <v>0</v>
          </cell>
          <cell r="J98" t="str">
            <v>Djanogly Northgate Academy</v>
          </cell>
          <cell r="K98">
            <v>165312</v>
          </cell>
          <cell r="L98" t="str">
            <v>Finance Department
Djanogly Learning Trust, Sherwood Rise, NOTTINGHAM NG7 7AR</v>
          </cell>
        </row>
        <row r="99">
          <cell r="F99">
            <v>8926919</v>
          </cell>
          <cell r="H99" t="str">
            <v>241</v>
          </cell>
          <cell r="I99" t="str">
            <v>297937</v>
          </cell>
          <cell r="J99" t="str">
            <v>Bulwell Academy</v>
          </cell>
          <cell r="K99">
            <v>164904</v>
          </cell>
          <cell r="L99" t="str">
            <v>Squires Avenue, Bulwell, NOTTINGHAM, NG8 8HG</v>
          </cell>
          <cell r="M99">
            <v>0</v>
          </cell>
          <cell r="N99" t="str">
            <v>6919emPo</v>
          </cell>
        </row>
        <row r="100">
          <cell r="F100">
            <v>8926907</v>
          </cell>
          <cell r="H100" t="str">
            <v>242</v>
          </cell>
          <cell r="I100" t="str">
            <v>297882</v>
          </cell>
          <cell r="J100" t="str">
            <v>Nottingham Academy</v>
          </cell>
          <cell r="K100">
            <v>169684</v>
          </cell>
          <cell r="L100" t="str">
            <v>Finance Department, Sneinton Boulevard, NOTTINGHAM, NG2 4GL</v>
          </cell>
          <cell r="M100">
            <v>0</v>
          </cell>
          <cell r="N100" t="str">
            <v>6907FCPz</v>
          </cell>
        </row>
        <row r="101">
          <cell r="F101">
            <v>8926906</v>
          </cell>
          <cell r="H101" t="str">
            <v>243</v>
          </cell>
          <cell r="I101" t="str">
            <v>294274</v>
          </cell>
          <cell r="J101" t="str">
            <v>Nottingham University Samworth Academy</v>
          </cell>
          <cell r="K101">
            <v>167072</v>
          </cell>
          <cell r="L101" t="str">
            <v>Bramhall Road, Bilborough, NOTTINGHAM, NG8 4HY</v>
          </cell>
          <cell r="M101">
            <v>0</v>
          </cell>
          <cell r="N101" t="str">
            <v>6906ktOi</v>
          </cell>
        </row>
        <row r="102">
          <cell r="F102">
            <v>8924064</v>
          </cell>
          <cell r="G102" t="str">
            <v>0169</v>
          </cell>
          <cell r="H102" t="str">
            <v>244</v>
          </cell>
          <cell r="I102" t="str">
            <v>297130</v>
          </cell>
          <cell r="J102" t="str">
            <v>Fernwood School</v>
          </cell>
          <cell r="K102">
            <v>166004</v>
          </cell>
          <cell r="L102" t="str">
            <v>Goodwood Road, Wollaton, NOTTINGHAM, NG8 2FT</v>
          </cell>
          <cell r="M102">
            <v>169</v>
          </cell>
          <cell r="N102" t="str">
            <v>4064QRlr</v>
          </cell>
        </row>
        <row r="103">
          <cell r="F103">
            <v>8924004</v>
          </cell>
          <cell r="H103" t="str">
            <v>247</v>
          </cell>
          <cell r="I103" t="str">
            <v>348510</v>
          </cell>
          <cell r="J103" t="str">
            <v>Nottingham University Academy Of Science &amp; Technology</v>
          </cell>
          <cell r="K103">
            <v>212541</v>
          </cell>
          <cell r="L103" t="str">
            <v>93 Abbey Road, NOTTINGHAM, NG7 2PL</v>
          </cell>
          <cell r="M103">
            <v>0</v>
          </cell>
          <cell r="N103" t="str">
            <v>4004eWem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 Schools Updated"/>
      <sheetName val="Sheet1"/>
      <sheetName val="edubase"/>
      <sheetName val="school addresses"/>
    </sheetNames>
    <sheetDataSet>
      <sheetData sheetId="0">
        <row r="11">
          <cell r="O11" t="str">
            <v>1104Ejvo</v>
          </cell>
        </row>
        <row r="65">
          <cell r="O65" t="str">
            <v>2917ZuVe</v>
          </cell>
        </row>
        <row r="93">
          <cell r="O93" t="str">
            <v>4615dHTk</v>
          </cell>
        </row>
        <row r="103">
          <cell r="O103" t="str">
            <v>4064QRlr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June 17 Cash"/>
      <sheetName val="Qtr 1 Allocation"/>
      <sheetName val="Sep 17 cash"/>
      <sheetName val="Qtr 2 Allocation"/>
      <sheetName val="Dec 17 cash"/>
      <sheetName val="Qtr 3 Allocation"/>
    </sheetNames>
    <sheetDataSet>
      <sheetData sheetId="0" refreshError="1"/>
      <sheetData sheetId="1" refreshError="1"/>
      <sheetData sheetId="2">
        <row r="4">
          <cell r="C4">
            <v>10157</v>
          </cell>
        </row>
      </sheetData>
      <sheetData sheetId="3" refreshError="1"/>
      <sheetData sheetId="4" refreshError="1"/>
      <sheetData sheetId="5" refreshError="1"/>
      <sheetData sheetId="6">
        <row r="4">
          <cell r="C4">
            <v>10124</v>
          </cell>
          <cell r="D4">
            <v>6423</v>
          </cell>
          <cell r="V4">
            <v>4825</v>
          </cell>
          <cell r="W4">
            <v>14675</v>
          </cell>
          <cell r="X4">
            <v>211</v>
          </cell>
          <cell r="AC4">
            <v>146616.66666666666</v>
          </cell>
          <cell r="AD4">
            <v>254283.33333333334</v>
          </cell>
          <cell r="AG4">
            <v>20661685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upil Premium "/>
    </sheetNames>
    <sheetDataSet>
      <sheetData sheetId="0">
        <row r="104">
          <cell r="G104">
            <v>10157</v>
          </cell>
          <cell r="K104">
            <v>13407240</v>
          </cell>
          <cell r="O104">
            <v>6442</v>
          </cell>
          <cell r="S104">
            <v>6023270</v>
          </cell>
          <cell r="W104">
            <v>19430510</v>
          </cell>
          <cell r="AA104">
            <v>65</v>
          </cell>
          <cell r="AE104">
            <v>19500</v>
          </cell>
          <cell r="AI104">
            <v>211</v>
          </cell>
          <cell r="AM104">
            <v>400900</v>
          </cell>
          <cell r="AQ104">
            <v>19850910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hyperlink" Target="https://www.gov.uk/government/publications/pupil-premium-conditions-of-grant-2017-to-2018" TargetMode="External"/><Relationship Id="rId5" Type="http://schemas.openxmlformats.org/officeDocument/2006/relationships/hyperlink" Target="https://www.gov.uk/guidance/pupil-premium-information-for-schools-and-alternative-provision-settings" TargetMode="External"/><Relationship Id="rId4" Type="http://schemas.openxmlformats.org/officeDocument/2006/relationships/hyperlink" Target="mailto:school.funding@nottinghamcity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8"/>
  <sheetViews>
    <sheetView workbookViewId="0">
      <pane xSplit="4" ySplit="2" topLeftCell="AD9" activePane="bottomRight" state="frozen"/>
      <selection pane="topRight" activeCell="E1" sqref="E1"/>
      <selection pane="bottomLeft" activeCell="A3" sqref="A3"/>
      <selection pane="bottomRight" activeCell="AF95" sqref="AF95"/>
    </sheetView>
  </sheetViews>
  <sheetFormatPr defaultRowHeight="15" x14ac:dyDescent="0.25"/>
  <cols>
    <col min="1" max="1" width="10.42578125" customWidth="1"/>
    <col min="3" max="3" width="40.85546875" style="58" customWidth="1"/>
    <col min="4" max="4" width="19.42578125" customWidth="1"/>
    <col min="5" max="5" width="9.140625" customWidth="1"/>
    <col min="6" max="6" width="11.7109375" customWidth="1"/>
    <col min="7" max="7" width="11.42578125" customWidth="1"/>
    <col min="8" max="10" width="9.140625" customWidth="1"/>
    <col min="11" max="11" width="10.140625" customWidth="1"/>
    <col min="12" max="12" width="12.85546875" customWidth="1"/>
    <col min="13" max="14" width="11.42578125" customWidth="1"/>
    <col min="15" max="15" width="17.42578125" customWidth="1"/>
    <col min="16" max="16" width="10.85546875" customWidth="1"/>
    <col min="17" max="17" width="9.140625" customWidth="1"/>
    <col min="18" max="18" width="11.7109375" customWidth="1"/>
    <col min="19" max="19" width="10" customWidth="1"/>
    <col min="20" max="20" width="9.140625" customWidth="1"/>
    <col min="21" max="21" width="12.28515625" customWidth="1"/>
    <col min="22" max="23" width="9.140625" customWidth="1"/>
    <col min="24" max="24" width="11.5703125" customWidth="1"/>
    <col min="25" max="25" width="10.7109375" customWidth="1"/>
    <col min="26" max="26" width="9.140625" customWidth="1"/>
    <col min="27" max="27" width="12.140625" customWidth="1"/>
    <col min="28" max="28" width="9.85546875" customWidth="1"/>
    <col min="29" max="29" width="14.5703125" customWidth="1"/>
    <col min="30" max="30" width="10.140625" customWidth="1"/>
    <col min="31" max="31" width="12" customWidth="1"/>
    <col min="32" max="32" width="9.140625" customWidth="1"/>
    <col min="33" max="33" width="11.7109375" customWidth="1"/>
    <col min="34" max="34" width="12.7109375" customWidth="1"/>
    <col min="35" max="58" width="9.140625" customWidth="1"/>
    <col min="59" max="59" width="11.140625" customWidth="1"/>
    <col min="60" max="60" width="11.5703125" customWidth="1"/>
    <col min="61" max="61" width="11" customWidth="1"/>
    <col min="62" max="62" width="9.140625" customWidth="1"/>
    <col min="63" max="63" width="12.28515625" customWidth="1"/>
    <col min="64" max="64" width="11.7109375" customWidth="1"/>
  </cols>
  <sheetData>
    <row r="1" spans="1:65" x14ac:dyDescent="0.25">
      <c r="B1" s="2"/>
      <c r="C1" s="2"/>
      <c r="D1" s="2"/>
      <c r="E1" s="136" t="s">
        <v>34</v>
      </c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8"/>
      <c r="Q1" s="133" t="s">
        <v>35</v>
      </c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30" t="s">
        <v>3</v>
      </c>
      <c r="AD1" s="131"/>
      <c r="AE1" s="131"/>
      <c r="AF1" s="131"/>
      <c r="AG1" s="131"/>
      <c r="AH1" s="132"/>
      <c r="AI1" s="139" t="s">
        <v>36</v>
      </c>
      <c r="AJ1" s="140"/>
      <c r="AK1" s="140"/>
      <c r="AL1" s="140"/>
      <c r="AM1" s="140"/>
      <c r="AN1" s="141"/>
      <c r="AO1" s="127" t="s">
        <v>37</v>
      </c>
      <c r="AP1" s="128"/>
      <c r="AQ1" s="128"/>
      <c r="AR1" s="128"/>
      <c r="AS1" s="128"/>
      <c r="AT1" s="129"/>
      <c r="AU1" s="142" t="s">
        <v>38</v>
      </c>
      <c r="AV1" s="143"/>
      <c r="AW1" s="143"/>
      <c r="AX1" s="143"/>
      <c r="AY1" s="143"/>
      <c r="AZ1" s="144"/>
      <c r="BA1" s="127" t="s">
        <v>39</v>
      </c>
      <c r="BB1" s="128"/>
      <c r="BC1" s="128"/>
      <c r="BD1" s="128"/>
      <c r="BE1" s="128"/>
      <c r="BF1" s="129"/>
      <c r="BG1" s="127" t="s">
        <v>4</v>
      </c>
      <c r="BH1" s="128"/>
      <c r="BI1" s="128"/>
      <c r="BJ1" s="129"/>
    </row>
    <row r="2" spans="1:65" ht="150" x14ac:dyDescent="0.25">
      <c r="B2" s="1"/>
      <c r="C2" s="1"/>
      <c r="D2" s="1"/>
      <c r="E2" s="62" t="s">
        <v>138</v>
      </c>
      <c r="F2" s="4" t="s">
        <v>139</v>
      </c>
      <c r="G2" s="63" t="s">
        <v>140</v>
      </c>
      <c r="H2" s="64" t="s">
        <v>141</v>
      </c>
      <c r="I2" s="106" t="s">
        <v>162</v>
      </c>
      <c r="J2" s="106" t="s">
        <v>165</v>
      </c>
      <c r="K2" s="65" t="s">
        <v>142</v>
      </c>
      <c r="L2" s="66" t="s">
        <v>143</v>
      </c>
      <c r="M2" s="67" t="s">
        <v>144</v>
      </c>
      <c r="N2" s="68" t="s">
        <v>145</v>
      </c>
      <c r="O2" s="107" t="s">
        <v>163</v>
      </c>
      <c r="P2" s="110" t="s">
        <v>164</v>
      </c>
      <c r="Q2" s="62" t="s">
        <v>138</v>
      </c>
      <c r="R2" s="66" t="s">
        <v>146</v>
      </c>
      <c r="S2" s="67" t="s">
        <v>147</v>
      </c>
      <c r="T2" s="64" t="s">
        <v>141</v>
      </c>
      <c r="U2" s="107" t="s">
        <v>166</v>
      </c>
      <c r="V2" s="107" t="s">
        <v>165</v>
      </c>
      <c r="W2" s="65" t="s">
        <v>142</v>
      </c>
      <c r="X2" s="66" t="s">
        <v>172</v>
      </c>
      <c r="Y2" s="67" t="s">
        <v>173</v>
      </c>
      <c r="Z2" s="68" t="s">
        <v>145</v>
      </c>
      <c r="AA2" s="107" t="s">
        <v>174</v>
      </c>
      <c r="AB2" s="110" t="s">
        <v>164</v>
      </c>
      <c r="AC2" s="65" t="s">
        <v>148</v>
      </c>
      <c r="AD2" s="69" t="s">
        <v>149</v>
      </c>
      <c r="AE2" s="70" t="s">
        <v>150</v>
      </c>
      <c r="AF2" s="71" t="s">
        <v>151</v>
      </c>
      <c r="AG2" s="113" t="s">
        <v>167</v>
      </c>
      <c r="AH2" s="114" t="s">
        <v>168</v>
      </c>
      <c r="AI2" s="65" t="s">
        <v>138</v>
      </c>
      <c r="AJ2" s="69" t="s">
        <v>152</v>
      </c>
      <c r="AK2" s="70" t="s">
        <v>153</v>
      </c>
      <c r="AL2" s="3" t="s">
        <v>40</v>
      </c>
      <c r="AM2" s="113" t="s">
        <v>169</v>
      </c>
      <c r="AN2" s="116" t="s">
        <v>40</v>
      </c>
      <c r="AO2" s="72" t="s">
        <v>142</v>
      </c>
      <c r="AP2" s="69" t="s">
        <v>154</v>
      </c>
      <c r="AQ2" s="70" t="s">
        <v>155</v>
      </c>
      <c r="AR2" s="71" t="s">
        <v>145</v>
      </c>
      <c r="AS2" s="113" t="s">
        <v>170</v>
      </c>
      <c r="AT2" s="114" t="s">
        <v>164</v>
      </c>
      <c r="AU2" s="72" t="s">
        <v>138</v>
      </c>
      <c r="AV2" s="69" t="s">
        <v>152</v>
      </c>
      <c r="AW2" s="70" t="s">
        <v>153</v>
      </c>
      <c r="AX2" s="71" t="s">
        <v>40</v>
      </c>
      <c r="AY2" s="113" t="s">
        <v>169</v>
      </c>
      <c r="AZ2" s="114" t="s">
        <v>40</v>
      </c>
      <c r="BA2" s="65" t="s">
        <v>142</v>
      </c>
      <c r="BB2" s="66" t="s">
        <v>154</v>
      </c>
      <c r="BC2" s="67" t="s">
        <v>155</v>
      </c>
      <c r="BD2" s="64" t="s">
        <v>145</v>
      </c>
      <c r="BE2" s="107" t="s">
        <v>170</v>
      </c>
      <c r="BF2" s="107" t="s">
        <v>164</v>
      </c>
      <c r="BG2" s="72" t="s">
        <v>142</v>
      </c>
      <c r="BH2" s="66" t="s">
        <v>154</v>
      </c>
      <c r="BI2" s="67" t="s">
        <v>155</v>
      </c>
      <c r="BJ2" s="68" t="s">
        <v>145</v>
      </c>
      <c r="BK2" s="107" t="s">
        <v>170</v>
      </c>
      <c r="BL2" s="110" t="s">
        <v>164</v>
      </c>
    </row>
    <row r="3" spans="1:65" x14ac:dyDescent="0.25">
      <c r="A3" t="s">
        <v>17</v>
      </c>
      <c r="B3" s="73" t="s">
        <v>0</v>
      </c>
      <c r="C3" s="73" t="s">
        <v>1</v>
      </c>
      <c r="D3" s="73" t="s">
        <v>2</v>
      </c>
      <c r="E3" s="74"/>
      <c r="F3" s="75"/>
      <c r="G3" s="76"/>
      <c r="H3" s="77"/>
      <c r="I3" s="108"/>
      <c r="J3" s="108"/>
      <c r="K3" s="78">
        <v>1320</v>
      </c>
      <c r="L3" s="79">
        <v>1320</v>
      </c>
      <c r="M3" s="80">
        <v>1320</v>
      </c>
      <c r="N3" s="81"/>
      <c r="O3" s="111">
        <v>1320</v>
      </c>
      <c r="P3" s="111"/>
      <c r="Q3" s="82"/>
      <c r="R3" s="83"/>
      <c r="S3" s="84"/>
      <c r="T3" s="85"/>
      <c r="U3" s="112"/>
      <c r="V3" s="112"/>
      <c r="W3" s="86">
        <v>935</v>
      </c>
      <c r="X3" s="87">
        <v>935</v>
      </c>
      <c r="Y3" s="88">
        <v>935</v>
      </c>
      <c r="Z3" s="89"/>
      <c r="AA3" s="115">
        <v>935</v>
      </c>
      <c r="AB3" s="112"/>
      <c r="AC3" s="90"/>
      <c r="AD3" s="87"/>
      <c r="AE3" s="88"/>
      <c r="AF3" s="91"/>
      <c r="AG3" s="115"/>
      <c r="AH3" s="115"/>
      <c r="AI3" s="74"/>
      <c r="AJ3" s="75"/>
      <c r="AK3" s="76"/>
      <c r="AL3" s="92"/>
      <c r="AM3" s="108"/>
      <c r="AN3" s="108"/>
      <c r="AO3" s="90">
        <v>300</v>
      </c>
      <c r="AP3" s="87">
        <v>300</v>
      </c>
      <c r="AQ3" s="88">
        <v>300</v>
      </c>
      <c r="AR3" s="91">
        <v>300</v>
      </c>
      <c r="AS3" s="115">
        <v>300</v>
      </c>
      <c r="AT3" s="115"/>
      <c r="AU3" s="74"/>
      <c r="AV3" s="75"/>
      <c r="AW3" s="76"/>
      <c r="AX3" s="92"/>
      <c r="AY3" s="108"/>
      <c r="AZ3" s="117"/>
      <c r="BA3" s="90">
        <v>1900</v>
      </c>
      <c r="BB3" s="87">
        <v>1900</v>
      </c>
      <c r="BC3" s="88">
        <v>1900</v>
      </c>
      <c r="BD3" s="91">
        <v>1900</v>
      </c>
      <c r="BE3" s="115">
        <v>1900</v>
      </c>
      <c r="BF3" s="115"/>
      <c r="BG3" s="93"/>
      <c r="BH3" s="94"/>
      <c r="BI3" s="95"/>
      <c r="BJ3" s="96"/>
      <c r="BK3" s="119"/>
      <c r="BL3" s="119"/>
      <c r="BM3" s="2"/>
    </row>
    <row r="4" spans="1:65" x14ac:dyDescent="0.25">
      <c r="A4" t="str">
        <f>VLOOKUP(B4,'[1]School Codes'!$F$2:$N$103,9,FALSE)</f>
        <v>2045jcKb</v>
      </c>
      <c r="B4" s="5">
        <v>8922045</v>
      </c>
      <c r="C4" s="5" t="s">
        <v>41</v>
      </c>
      <c r="D4" s="1" t="s">
        <v>42</v>
      </c>
      <c r="E4" s="6">
        <v>86</v>
      </c>
      <c r="F4" s="7">
        <v>93</v>
      </c>
      <c r="G4" s="97">
        <v>93</v>
      </c>
      <c r="H4" s="8">
        <v>7</v>
      </c>
      <c r="I4" s="109">
        <v>92</v>
      </c>
      <c r="J4" s="109">
        <f t="shared" ref="J4:J35" si="0">I4-G4</f>
        <v>-1</v>
      </c>
      <c r="K4" s="9">
        <v>113520</v>
      </c>
      <c r="L4" s="7">
        <v>122760</v>
      </c>
      <c r="M4" s="98">
        <v>122760</v>
      </c>
      <c r="N4" s="8">
        <v>9240</v>
      </c>
      <c r="O4" s="109">
        <f>I4*O3</f>
        <v>121440</v>
      </c>
      <c r="P4" s="109">
        <f t="shared" ref="P4:P35" si="1">O4-M4</f>
        <v>-1320</v>
      </c>
      <c r="Q4" s="6">
        <v>0</v>
      </c>
      <c r="R4" s="7">
        <v>0</v>
      </c>
      <c r="S4" s="98">
        <v>0</v>
      </c>
      <c r="T4" s="8">
        <v>0</v>
      </c>
      <c r="U4" s="109">
        <v>0</v>
      </c>
      <c r="V4" s="109">
        <f t="shared" ref="V4:V35" si="2">U4-S4</f>
        <v>0</v>
      </c>
      <c r="W4" s="9">
        <v>0</v>
      </c>
      <c r="X4" s="7">
        <v>0</v>
      </c>
      <c r="Y4" s="98">
        <v>0</v>
      </c>
      <c r="Z4" s="8">
        <v>0</v>
      </c>
      <c r="AA4" s="109">
        <f>U4*AA3</f>
        <v>0</v>
      </c>
      <c r="AB4" s="109">
        <f t="shared" ref="AB4:AB35" si="3">AA4-Y4</f>
        <v>0</v>
      </c>
      <c r="AC4" s="6">
        <v>113520</v>
      </c>
      <c r="AD4" s="7">
        <v>122760</v>
      </c>
      <c r="AE4" s="98">
        <v>122760</v>
      </c>
      <c r="AF4" s="8">
        <v>9240</v>
      </c>
      <c r="AG4" s="109">
        <f t="shared" ref="AG4:AG35" si="4">O4+AA4</f>
        <v>121440</v>
      </c>
      <c r="AH4" s="109">
        <f t="shared" ref="AH4:AH35" si="5">AG4-AE4</f>
        <v>-1320</v>
      </c>
      <c r="AI4" s="6">
        <v>0</v>
      </c>
      <c r="AJ4" s="7">
        <v>0</v>
      </c>
      <c r="AK4" s="98">
        <v>0</v>
      </c>
      <c r="AL4" s="8">
        <v>0</v>
      </c>
      <c r="AM4" s="109">
        <v>0</v>
      </c>
      <c r="AN4" s="109">
        <f t="shared" ref="AN4:AN35" si="6">AM4-AK4</f>
        <v>0</v>
      </c>
      <c r="AO4" s="6">
        <v>0</v>
      </c>
      <c r="AP4" s="7">
        <v>0</v>
      </c>
      <c r="AQ4" s="98">
        <v>0</v>
      </c>
      <c r="AR4" s="8">
        <v>0</v>
      </c>
      <c r="AS4" s="109">
        <f>AM4*AS3</f>
        <v>0</v>
      </c>
      <c r="AT4" s="109">
        <f t="shared" ref="AT4:AT35" si="7">AS4-AQ4</f>
        <v>0</v>
      </c>
      <c r="AU4" s="6">
        <v>0</v>
      </c>
      <c r="AV4" s="7">
        <v>0</v>
      </c>
      <c r="AW4" s="98">
        <v>0</v>
      </c>
      <c r="AX4" s="8">
        <v>0</v>
      </c>
      <c r="AY4" s="109">
        <v>0</v>
      </c>
      <c r="AZ4" s="109">
        <f t="shared" ref="AZ4:AZ35" si="8">AY4-AW4</f>
        <v>0</v>
      </c>
      <c r="BA4" s="6">
        <v>0</v>
      </c>
      <c r="BB4" s="7">
        <v>0</v>
      </c>
      <c r="BC4" s="98">
        <v>0</v>
      </c>
      <c r="BD4" s="8">
        <v>0</v>
      </c>
      <c r="BE4" s="109">
        <f t="shared" ref="BE4:BE35" si="9">AY4*$BE$3</f>
        <v>0</v>
      </c>
      <c r="BF4" s="109">
        <f t="shared" ref="BF4:BF35" si="10">BE4-BC4</f>
        <v>0</v>
      </c>
      <c r="BG4" s="6">
        <v>113520</v>
      </c>
      <c r="BH4" s="10">
        <v>122760</v>
      </c>
      <c r="BI4" s="98">
        <v>122760</v>
      </c>
      <c r="BJ4" s="8">
        <f t="shared" ref="BJ4:BJ35" si="11">SUM(BD4+AR4+AF4)</f>
        <v>9240</v>
      </c>
      <c r="BK4" s="120">
        <f t="shared" ref="BK4:BK35" si="12">SUM(AG4+AS4+BE4)</f>
        <v>121440</v>
      </c>
      <c r="BL4" s="109">
        <f t="shared" ref="BL4:BL35" si="13">BK4-BI4</f>
        <v>-1320</v>
      </c>
      <c r="BM4" s="121">
        <f t="shared" ref="BM4:BM35" si="14">P4+AT4+BF4+AB4</f>
        <v>-1320</v>
      </c>
    </row>
    <row r="5" spans="1:65" x14ac:dyDescent="0.25">
      <c r="A5" t="str">
        <f>VLOOKUP(B5,'[1]School Codes'!$F$2:$N$103,9,FALSE)</f>
        <v>2006MAGL</v>
      </c>
      <c r="B5" s="5">
        <v>8922006</v>
      </c>
      <c r="C5" s="5" t="s">
        <v>43</v>
      </c>
      <c r="D5" s="1" t="s">
        <v>42</v>
      </c>
      <c r="E5" s="6">
        <v>185</v>
      </c>
      <c r="F5" s="7">
        <v>182</v>
      </c>
      <c r="G5" s="99">
        <v>182</v>
      </c>
      <c r="H5" s="8">
        <v>-3</v>
      </c>
      <c r="I5" s="109">
        <v>182</v>
      </c>
      <c r="J5" s="109">
        <f t="shared" si="0"/>
        <v>0</v>
      </c>
      <c r="K5" s="9">
        <v>244200</v>
      </c>
      <c r="L5" s="7">
        <v>240240</v>
      </c>
      <c r="M5" s="98">
        <v>240240</v>
      </c>
      <c r="N5" s="8">
        <v>-3960</v>
      </c>
      <c r="O5" s="109">
        <f>I5*O3</f>
        <v>240240</v>
      </c>
      <c r="P5" s="109">
        <f t="shared" si="1"/>
        <v>0</v>
      </c>
      <c r="Q5" s="6">
        <v>0</v>
      </c>
      <c r="R5" s="7">
        <v>0</v>
      </c>
      <c r="S5" s="98">
        <v>0</v>
      </c>
      <c r="T5" s="8">
        <v>0</v>
      </c>
      <c r="U5" s="109">
        <v>0</v>
      </c>
      <c r="V5" s="109">
        <f t="shared" si="2"/>
        <v>0</v>
      </c>
      <c r="W5" s="9">
        <v>0</v>
      </c>
      <c r="X5" s="7">
        <v>0</v>
      </c>
      <c r="Y5" s="98">
        <v>0</v>
      </c>
      <c r="Z5" s="8">
        <v>0</v>
      </c>
      <c r="AA5" s="109">
        <f>U5*AA3</f>
        <v>0</v>
      </c>
      <c r="AB5" s="109">
        <f t="shared" si="3"/>
        <v>0</v>
      </c>
      <c r="AC5" s="6">
        <v>244200</v>
      </c>
      <c r="AD5" s="7">
        <v>240240</v>
      </c>
      <c r="AE5" s="98">
        <v>240240</v>
      </c>
      <c r="AF5" s="8">
        <v>-3960</v>
      </c>
      <c r="AG5" s="109">
        <f t="shared" si="4"/>
        <v>240240</v>
      </c>
      <c r="AH5" s="109">
        <f t="shared" si="5"/>
        <v>0</v>
      </c>
      <c r="AI5" s="6">
        <v>0</v>
      </c>
      <c r="AJ5" s="7">
        <v>0</v>
      </c>
      <c r="AK5" s="98">
        <v>0</v>
      </c>
      <c r="AL5" s="8">
        <v>0</v>
      </c>
      <c r="AM5" s="109">
        <v>0</v>
      </c>
      <c r="AN5" s="109">
        <f t="shared" si="6"/>
        <v>0</v>
      </c>
      <c r="AO5" s="6">
        <v>0</v>
      </c>
      <c r="AP5" s="7">
        <v>0</v>
      </c>
      <c r="AQ5" s="98">
        <v>0</v>
      </c>
      <c r="AR5" s="8">
        <v>0</v>
      </c>
      <c r="AS5" s="109">
        <f>AM5*AS3</f>
        <v>0</v>
      </c>
      <c r="AT5" s="109">
        <f t="shared" si="7"/>
        <v>0</v>
      </c>
      <c r="AU5" s="6">
        <v>0</v>
      </c>
      <c r="AV5" s="7">
        <v>0</v>
      </c>
      <c r="AW5" s="98">
        <v>0</v>
      </c>
      <c r="AX5" s="8">
        <v>0</v>
      </c>
      <c r="AY5" s="109">
        <v>0</v>
      </c>
      <c r="AZ5" s="109">
        <f t="shared" si="8"/>
        <v>0</v>
      </c>
      <c r="BA5" s="6">
        <v>0</v>
      </c>
      <c r="BB5" s="7">
        <v>0</v>
      </c>
      <c r="BC5" s="98">
        <v>0</v>
      </c>
      <c r="BD5" s="8">
        <v>0</v>
      </c>
      <c r="BE5" s="109">
        <f t="shared" si="9"/>
        <v>0</v>
      </c>
      <c r="BF5" s="109">
        <f t="shared" si="10"/>
        <v>0</v>
      </c>
      <c r="BG5" s="6">
        <v>244200</v>
      </c>
      <c r="BH5" s="10">
        <v>240240</v>
      </c>
      <c r="BI5" s="98">
        <v>240240</v>
      </c>
      <c r="BJ5" s="8">
        <f t="shared" si="11"/>
        <v>-3960</v>
      </c>
      <c r="BK5" s="120">
        <f t="shared" si="12"/>
        <v>240240</v>
      </c>
      <c r="BL5" s="109">
        <f t="shared" si="13"/>
        <v>0</v>
      </c>
      <c r="BM5" s="121">
        <f t="shared" si="14"/>
        <v>0</v>
      </c>
    </row>
    <row r="6" spans="1:65" x14ac:dyDescent="0.25">
      <c r="A6" t="str">
        <f>VLOOKUP(B6,'[1]School Codes'!$F$2:$N$103,9,FALSE)</f>
        <v>2056bAuD</v>
      </c>
      <c r="B6" s="5">
        <v>8922056</v>
      </c>
      <c r="C6" s="5" t="s">
        <v>44</v>
      </c>
      <c r="D6" s="1" t="s">
        <v>42</v>
      </c>
      <c r="E6" s="6">
        <v>160</v>
      </c>
      <c r="F6" s="7">
        <v>163</v>
      </c>
      <c r="G6" s="99">
        <v>163</v>
      </c>
      <c r="H6" s="8">
        <v>3</v>
      </c>
      <c r="I6" s="109">
        <v>161</v>
      </c>
      <c r="J6" s="109">
        <f t="shared" si="0"/>
        <v>-2</v>
      </c>
      <c r="K6" s="9">
        <v>211200</v>
      </c>
      <c r="L6" s="7">
        <v>215160</v>
      </c>
      <c r="M6" s="98">
        <v>215160</v>
      </c>
      <c r="N6" s="8">
        <v>3960</v>
      </c>
      <c r="O6" s="109">
        <f>I6*O3</f>
        <v>212520</v>
      </c>
      <c r="P6" s="109">
        <f t="shared" si="1"/>
        <v>-2640</v>
      </c>
      <c r="Q6" s="6">
        <v>0</v>
      </c>
      <c r="R6" s="7">
        <v>0</v>
      </c>
      <c r="S6" s="98">
        <v>0</v>
      </c>
      <c r="T6" s="8">
        <v>0</v>
      </c>
      <c r="U6" s="109">
        <v>0</v>
      </c>
      <c r="V6" s="109">
        <f t="shared" si="2"/>
        <v>0</v>
      </c>
      <c r="W6" s="9">
        <v>0</v>
      </c>
      <c r="X6" s="7">
        <v>0</v>
      </c>
      <c r="Y6" s="98">
        <v>0</v>
      </c>
      <c r="Z6" s="8">
        <v>0</v>
      </c>
      <c r="AA6" s="109">
        <f>U6*AA3</f>
        <v>0</v>
      </c>
      <c r="AB6" s="109">
        <f t="shared" si="3"/>
        <v>0</v>
      </c>
      <c r="AC6" s="6">
        <v>211200</v>
      </c>
      <c r="AD6" s="7">
        <v>215160</v>
      </c>
      <c r="AE6" s="98">
        <v>215160</v>
      </c>
      <c r="AF6" s="8">
        <v>3960</v>
      </c>
      <c r="AG6" s="109">
        <f t="shared" si="4"/>
        <v>212520</v>
      </c>
      <c r="AH6" s="109">
        <f t="shared" si="5"/>
        <v>-2640</v>
      </c>
      <c r="AI6" s="6">
        <v>2</v>
      </c>
      <c r="AJ6" s="7">
        <v>2</v>
      </c>
      <c r="AK6" s="98">
        <v>2</v>
      </c>
      <c r="AL6" s="8">
        <v>0</v>
      </c>
      <c r="AM6" s="109">
        <v>2</v>
      </c>
      <c r="AN6" s="109">
        <f t="shared" si="6"/>
        <v>0</v>
      </c>
      <c r="AO6" s="6">
        <v>600</v>
      </c>
      <c r="AP6" s="7">
        <v>600</v>
      </c>
      <c r="AQ6" s="98">
        <v>600</v>
      </c>
      <c r="AR6" s="8">
        <v>0</v>
      </c>
      <c r="AS6" s="109">
        <f>AM6*AS3</f>
        <v>600</v>
      </c>
      <c r="AT6" s="109">
        <f t="shared" si="7"/>
        <v>0</v>
      </c>
      <c r="AU6" s="6">
        <v>2</v>
      </c>
      <c r="AV6" s="7">
        <v>2</v>
      </c>
      <c r="AW6" s="98">
        <v>2</v>
      </c>
      <c r="AX6" s="8">
        <v>0</v>
      </c>
      <c r="AY6" s="109">
        <v>2</v>
      </c>
      <c r="AZ6" s="109">
        <f t="shared" si="8"/>
        <v>0</v>
      </c>
      <c r="BA6" s="6">
        <v>3800</v>
      </c>
      <c r="BB6" s="7">
        <v>3800</v>
      </c>
      <c r="BC6" s="98">
        <v>3800</v>
      </c>
      <c r="BD6" s="8">
        <v>0</v>
      </c>
      <c r="BE6" s="109">
        <f t="shared" si="9"/>
        <v>3800</v>
      </c>
      <c r="BF6" s="109">
        <f t="shared" si="10"/>
        <v>0</v>
      </c>
      <c r="BG6" s="6">
        <v>215600</v>
      </c>
      <c r="BH6" s="10">
        <v>219560</v>
      </c>
      <c r="BI6" s="98">
        <v>219560</v>
      </c>
      <c r="BJ6" s="8">
        <f t="shared" si="11"/>
        <v>3960</v>
      </c>
      <c r="BK6" s="120">
        <f t="shared" si="12"/>
        <v>216920</v>
      </c>
      <c r="BL6" s="109">
        <f t="shared" si="13"/>
        <v>-2640</v>
      </c>
      <c r="BM6" s="121">
        <f t="shared" si="14"/>
        <v>-2640</v>
      </c>
    </row>
    <row r="7" spans="1:65" x14ac:dyDescent="0.25">
      <c r="A7" t="str">
        <f>VLOOKUP(B7,'[1]School Codes'!$F$2:$N$103,9,FALSE)</f>
        <v>2057HOsi</v>
      </c>
      <c r="B7" s="5">
        <v>8922057</v>
      </c>
      <c r="C7" s="5" t="s">
        <v>45</v>
      </c>
      <c r="D7" s="1" t="s">
        <v>42</v>
      </c>
      <c r="E7" s="6">
        <v>26</v>
      </c>
      <c r="F7" s="7">
        <v>28</v>
      </c>
      <c r="G7" s="99">
        <v>28</v>
      </c>
      <c r="H7" s="8">
        <v>2</v>
      </c>
      <c r="I7" s="109">
        <v>28</v>
      </c>
      <c r="J7" s="109">
        <f t="shared" si="0"/>
        <v>0</v>
      </c>
      <c r="K7" s="9">
        <v>34320</v>
      </c>
      <c r="L7" s="7">
        <v>36960</v>
      </c>
      <c r="M7" s="98">
        <v>36960</v>
      </c>
      <c r="N7" s="8">
        <v>2640</v>
      </c>
      <c r="O7" s="109">
        <f>I7*O3</f>
        <v>36960</v>
      </c>
      <c r="P7" s="109">
        <f t="shared" si="1"/>
        <v>0</v>
      </c>
      <c r="Q7" s="6">
        <v>0</v>
      </c>
      <c r="R7" s="7">
        <v>0</v>
      </c>
      <c r="S7" s="98">
        <v>0</v>
      </c>
      <c r="T7" s="8">
        <v>0</v>
      </c>
      <c r="U7" s="109">
        <v>0</v>
      </c>
      <c r="V7" s="109">
        <f t="shared" si="2"/>
        <v>0</v>
      </c>
      <c r="W7" s="9">
        <v>0</v>
      </c>
      <c r="X7" s="7">
        <v>0</v>
      </c>
      <c r="Y7" s="98">
        <v>0</v>
      </c>
      <c r="Z7" s="8">
        <v>0</v>
      </c>
      <c r="AA7" s="109">
        <f>U7*AA3</f>
        <v>0</v>
      </c>
      <c r="AB7" s="109">
        <f t="shared" si="3"/>
        <v>0</v>
      </c>
      <c r="AC7" s="6">
        <v>34320</v>
      </c>
      <c r="AD7" s="7">
        <v>36960</v>
      </c>
      <c r="AE7" s="98">
        <v>36960</v>
      </c>
      <c r="AF7" s="8">
        <v>2640</v>
      </c>
      <c r="AG7" s="109">
        <f t="shared" si="4"/>
        <v>36960</v>
      </c>
      <c r="AH7" s="109">
        <f t="shared" si="5"/>
        <v>0</v>
      </c>
      <c r="AI7" s="6">
        <v>0</v>
      </c>
      <c r="AJ7" s="7">
        <v>0</v>
      </c>
      <c r="AK7" s="98">
        <v>0</v>
      </c>
      <c r="AL7" s="8">
        <v>0</v>
      </c>
      <c r="AM7" s="109">
        <v>0</v>
      </c>
      <c r="AN7" s="109">
        <f t="shared" si="6"/>
        <v>0</v>
      </c>
      <c r="AO7" s="6">
        <v>0</v>
      </c>
      <c r="AP7" s="7">
        <v>0</v>
      </c>
      <c r="AQ7" s="98">
        <v>0</v>
      </c>
      <c r="AR7" s="8">
        <v>0</v>
      </c>
      <c r="AS7" s="109">
        <f>AM7*AS3</f>
        <v>0</v>
      </c>
      <c r="AT7" s="109">
        <f t="shared" si="7"/>
        <v>0</v>
      </c>
      <c r="AU7" s="6">
        <v>6</v>
      </c>
      <c r="AV7" s="7">
        <v>4</v>
      </c>
      <c r="AW7" s="98">
        <v>4</v>
      </c>
      <c r="AX7" s="8">
        <v>-2</v>
      </c>
      <c r="AY7" s="109">
        <v>4</v>
      </c>
      <c r="AZ7" s="109">
        <f t="shared" si="8"/>
        <v>0</v>
      </c>
      <c r="BA7" s="6">
        <v>11400</v>
      </c>
      <c r="BB7" s="7">
        <v>7600</v>
      </c>
      <c r="BC7" s="98">
        <v>7600</v>
      </c>
      <c r="BD7" s="8">
        <v>-3800</v>
      </c>
      <c r="BE7" s="109">
        <f t="shared" si="9"/>
        <v>7600</v>
      </c>
      <c r="BF7" s="109">
        <f t="shared" si="10"/>
        <v>0</v>
      </c>
      <c r="BG7" s="6">
        <v>45720</v>
      </c>
      <c r="BH7" s="10">
        <v>44560</v>
      </c>
      <c r="BI7" s="98">
        <v>44560</v>
      </c>
      <c r="BJ7" s="8">
        <f t="shared" si="11"/>
        <v>-1160</v>
      </c>
      <c r="BK7" s="120">
        <f t="shared" si="12"/>
        <v>44560</v>
      </c>
      <c r="BL7" s="109">
        <f t="shared" si="13"/>
        <v>0</v>
      </c>
      <c r="BM7" s="121">
        <f t="shared" si="14"/>
        <v>0</v>
      </c>
    </row>
    <row r="8" spans="1:65" ht="15" customHeight="1" x14ac:dyDescent="0.25">
      <c r="A8" t="str">
        <f>VLOOKUP(B8,'[1]School Codes'!$F$2:$N$103,9,FALSE)</f>
        <v>2894TISR</v>
      </c>
      <c r="B8" s="5">
        <v>8922894</v>
      </c>
      <c r="C8" s="5" t="s">
        <v>46</v>
      </c>
      <c r="D8" s="1" t="s">
        <v>42</v>
      </c>
      <c r="E8" s="6">
        <v>152</v>
      </c>
      <c r="F8" s="7">
        <v>137</v>
      </c>
      <c r="G8" s="99">
        <v>137</v>
      </c>
      <c r="H8" s="8">
        <v>-15</v>
      </c>
      <c r="I8" s="109">
        <v>137</v>
      </c>
      <c r="J8" s="109">
        <f t="shared" si="0"/>
        <v>0</v>
      </c>
      <c r="K8" s="9">
        <v>200640</v>
      </c>
      <c r="L8" s="7">
        <v>180840</v>
      </c>
      <c r="M8" s="98">
        <v>180840</v>
      </c>
      <c r="N8" s="8">
        <v>-19800</v>
      </c>
      <c r="O8" s="109">
        <f>I8*O3</f>
        <v>180840</v>
      </c>
      <c r="P8" s="109">
        <f t="shared" si="1"/>
        <v>0</v>
      </c>
      <c r="Q8" s="6">
        <v>0</v>
      </c>
      <c r="R8" s="7">
        <v>0</v>
      </c>
      <c r="S8" s="98">
        <v>0</v>
      </c>
      <c r="T8" s="8">
        <v>0</v>
      </c>
      <c r="U8" s="109">
        <v>0</v>
      </c>
      <c r="V8" s="109">
        <f t="shared" si="2"/>
        <v>0</v>
      </c>
      <c r="W8" s="9">
        <v>0</v>
      </c>
      <c r="X8" s="7">
        <v>0</v>
      </c>
      <c r="Y8" s="98">
        <v>0</v>
      </c>
      <c r="Z8" s="8">
        <v>0</v>
      </c>
      <c r="AA8" s="109">
        <f>U8*AA3</f>
        <v>0</v>
      </c>
      <c r="AB8" s="109">
        <f t="shared" si="3"/>
        <v>0</v>
      </c>
      <c r="AC8" s="6">
        <v>200640</v>
      </c>
      <c r="AD8" s="7">
        <v>180840</v>
      </c>
      <c r="AE8" s="98">
        <v>180840</v>
      </c>
      <c r="AF8" s="8">
        <v>-19800</v>
      </c>
      <c r="AG8" s="109">
        <f t="shared" si="4"/>
        <v>180840</v>
      </c>
      <c r="AH8" s="109">
        <f t="shared" si="5"/>
        <v>0</v>
      </c>
      <c r="AI8" s="6">
        <v>0</v>
      </c>
      <c r="AJ8" s="7">
        <v>0</v>
      </c>
      <c r="AK8" s="98">
        <v>0</v>
      </c>
      <c r="AL8" s="8">
        <v>0</v>
      </c>
      <c r="AM8" s="109">
        <v>0</v>
      </c>
      <c r="AN8" s="109">
        <f t="shared" si="6"/>
        <v>0</v>
      </c>
      <c r="AO8" s="6">
        <v>0</v>
      </c>
      <c r="AP8" s="7">
        <v>0</v>
      </c>
      <c r="AQ8" s="98">
        <v>0</v>
      </c>
      <c r="AR8" s="8">
        <v>0</v>
      </c>
      <c r="AS8" s="109">
        <f>AM8*AS3</f>
        <v>0</v>
      </c>
      <c r="AT8" s="109">
        <f t="shared" si="7"/>
        <v>0</v>
      </c>
      <c r="AU8" s="6">
        <v>0</v>
      </c>
      <c r="AV8" s="7">
        <v>2</v>
      </c>
      <c r="AW8" s="98">
        <v>2</v>
      </c>
      <c r="AX8" s="8">
        <v>2</v>
      </c>
      <c r="AY8" s="109">
        <v>2</v>
      </c>
      <c r="AZ8" s="109">
        <f t="shared" si="8"/>
        <v>0</v>
      </c>
      <c r="BA8" s="6">
        <v>0</v>
      </c>
      <c r="BB8" s="7">
        <v>3800</v>
      </c>
      <c r="BC8" s="98">
        <v>3800</v>
      </c>
      <c r="BD8" s="8">
        <v>3800</v>
      </c>
      <c r="BE8" s="109">
        <f t="shared" si="9"/>
        <v>3800</v>
      </c>
      <c r="BF8" s="109">
        <f t="shared" si="10"/>
        <v>0</v>
      </c>
      <c r="BG8" s="6">
        <v>200640</v>
      </c>
      <c r="BH8" s="10">
        <v>184640</v>
      </c>
      <c r="BI8" s="98">
        <v>184640</v>
      </c>
      <c r="BJ8" s="8">
        <f t="shared" si="11"/>
        <v>-16000</v>
      </c>
      <c r="BK8" s="120">
        <f t="shared" si="12"/>
        <v>184640</v>
      </c>
      <c r="BL8" s="109">
        <f t="shared" si="13"/>
        <v>0</v>
      </c>
      <c r="BM8" s="121">
        <f t="shared" si="14"/>
        <v>0</v>
      </c>
    </row>
    <row r="9" spans="1:65" x14ac:dyDescent="0.25">
      <c r="A9" t="str">
        <f>VLOOKUP(B9,'[1]School Codes'!$F$2:$N$103,9,FALSE)</f>
        <v>2153nWDQ</v>
      </c>
      <c r="B9" s="5">
        <v>8922153</v>
      </c>
      <c r="C9" s="5" t="s">
        <v>47</v>
      </c>
      <c r="D9" s="1" t="s">
        <v>42</v>
      </c>
      <c r="E9" s="6">
        <v>295</v>
      </c>
      <c r="F9" s="7">
        <v>291</v>
      </c>
      <c r="G9" s="99">
        <v>291</v>
      </c>
      <c r="H9" s="8">
        <v>-4</v>
      </c>
      <c r="I9" s="109">
        <v>291</v>
      </c>
      <c r="J9" s="109">
        <f t="shared" si="0"/>
        <v>0</v>
      </c>
      <c r="K9" s="9">
        <v>389400</v>
      </c>
      <c r="L9" s="7">
        <v>384120</v>
      </c>
      <c r="M9" s="98">
        <v>384120</v>
      </c>
      <c r="N9" s="8">
        <v>-5280</v>
      </c>
      <c r="O9" s="109">
        <f>I9*O3</f>
        <v>384120</v>
      </c>
      <c r="P9" s="109">
        <f t="shared" si="1"/>
        <v>0</v>
      </c>
      <c r="Q9" s="6">
        <v>0</v>
      </c>
      <c r="R9" s="7">
        <v>0</v>
      </c>
      <c r="S9" s="98">
        <v>0</v>
      </c>
      <c r="T9" s="8">
        <v>0</v>
      </c>
      <c r="U9" s="109">
        <v>0</v>
      </c>
      <c r="V9" s="109">
        <f t="shared" si="2"/>
        <v>0</v>
      </c>
      <c r="W9" s="9">
        <v>0</v>
      </c>
      <c r="X9" s="7">
        <v>0</v>
      </c>
      <c r="Y9" s="98">
        <v>0</v>
      </c>
      <c r="Z9" s="8">
        <v>0</v>
      </c>
      <c r="AA9" s="109">
        <f>U9*AA3</f>
        <v>0</v>
      </c>
      <c r="AB9" s="109">
        <f t="shared" si="3"/>
        <v>0</v>
      </c>
      <c r="AC9" s="6">
        <v>389400</v>
      </c>
      <c r="AD9" s="7">
        <v>384120</v>
      </c>
      <c r="AE9" s="98">
        <v>384120</v>
      </c>
      <c r="AF9" s="8">
        <v>-5280</v>
      </c>
      <c r="AG9" s="109">
        <f t="shared" si="4"/>
        <v>384120</v>
      </c>
      <c r="AH9" s="109">
        <f t="shared" si="5"/>
        <v>0</v>
      </c>
      <c r="AI9" s="6">
        <v>1</v>
      </c>
      <c r="AJ9" s="7">
        <v>1</v>
      </c>
      <c r="AK9" s="98">
        <v>1</v>
      </c>
      <c r="AL9" s="8">
        <v>0</v>
      </c>
      <c r="AM9" s="109">
        <v>1</v>
      </c>
      <c r="AN9" s="109">
        <f t="shared" si="6"/>
        <v>0</v>
      </c>
      <c r="AO9" s="6">
        <v>300</v>
      </c>
      <c r="AP9" s="7">
        <v>300</v>
      </c>
      <c r="AQ9" s="98">
        <v>300</v>
      </c>
      <c r="AR9" s="8">
        <v>0</v>
      </c>
      <c r="AS9" s="109">
        <f>AM9*AS3</f>
        <v>300</v>
      </c>
      <c r="AT9" s="109">
        <f t="shared" si="7"/>
        <v>0</v>
      </c>
      <c r="AU9" s="6">
        <v>0</v>
      </c>
      <c r="AV9" s="7">
        <v>0</v>
      </c>
      <c r="AW9" s="98">
        <v>0</v>
      </c>
      <c r="AX9" s="8">
        <v>0</v>
      </c>
      <c r="AY9" s="109">
        <v>0</v>
      </c>
      <c r="AZ9" s="109">
        <f t="shared" si="8"/>
        <v>0</v>
      </c>
      <c r="BA9" s="6">
        <v>0</v>
      </c>
      <c r="BB9" s="7">
        <v>0</v>
      </c>
      <c r="BC9" s="98">
        <v>0</v>
      </c>
      <c r="BD9" s="8">
        <v>0</v>
      </c>
      <c r="BE9" s="109">
        <f t="shared" si="9"/>
        <v>0</v>
      </c>
      <c r="BF9" s="109">
        <f t="shared" si="10"/>
        <v>0</v>
      </c>
      <c r="BG9" s="6">
        <v>389700</v>
      </c>
      <c r="BH9" s="10">
        <v>384420</v>
      </c>
      <c r="BI9" s="98">
        <v>384420</v>
      </c>
      <c r="BJ9" s="8">
        <f t="shared" si="11"/>
        <v>-5280</v>
      </c>
      <c r="BK9" s="120">
        <f t="shared" si="12"/>
        <v>384420</v>
      </c>
      <c r="BL9" s="109">
        <f t="shared" si="13"/>
        <v>0</v>
      </c>
      <c r="BM9" s="121">
        <f t="shared" si="14"/>
        <v>0</v>
      </c>
    </row>
    <row r="10" spans="1:65" x14ac:dyDescent="0.25">
      <c r="A10" t="str">
        <f>VLOOKUP(B10,'[1]School Codes'!$F$2:$N$103,9,FALSE)</f>
        <v>3323oqtU</v>
      </c>
      <c r="B10" s="5">
        <v>8923323</v>
      </c>
      <c r="C10" s="5" t="s">
        <v>48</v>
      </c>
      <c r="D10" s="1" t="s">
        <v>42</v>
      </c>
      <c r="E10" s="6">
        <v>175</v>
      </c>
      <c r="F10" s="7">
        <v>164</v>
      </c>
      <c r="G10" s="99">
        <v>164</v>
      </c>
      <c r="H10" s="8">
        <v>-11</v>
      </c>
      <c r="I10" s="109">
        <v>164</v>
      </c>
      <c r="J10" s="109">
        <f t="shared" si="0"/>
        <v>0</v>
      </c>
      <c r="K10" s="9">
        <v>231000</v>
      </c>
      <c r="L10" s="7">
        <v>216480</v>
      </c>
      <c r="M10" s="98">
        <v>216480</v>
      </c>
      <c r="N10" s="8">
        <v>-14520</v>
      </c>
      <c r="O10" s="109">
        <f>I10*O3</f>
        <v>216480</v>
      </c>
      <c r="P10" s="109">
        <f t="shared" si="1"/>
        <v>0</v>
      </c>
      <c r="Q10" s="6">
        <v>0</v>
      </c>
      <c r="R10" s="7">
        <v>0</v>
      </c>
      <c r="S10" s="98">
        <v>0</v>
      </c>
      <c r="T10" s="8">
        <v>0</v>
      </c>
      <c r="U10" s="109">
        <v>0</v>
      </c>
      <c r="V10" s="109">
        <f t="shared" si="2"/>
        <v>0</v>
      </c>
      <c r="W10" s="9">
        <v>0</v>
      </c>
      <c r="X10" s="7">
        <v>0</v>
      </c>
      <c r="Y10" s="98">
        <v>0</v>
      </c>
      <c r="Z10" s="8">
        <v>0</v>
      </c>
      <c r="AA10" s="109">
        <f>U10*AA3</f>
        <v>0</v>
      </c>
      <c r="AB10" s="109">
        <f t="shared" si="3"/>
        <v>0</v>
      </c>
      <c r="AC10" s="6">
        <v>231000</v>
      </c>
      <c r="AD10" s="7">
        <v>216480</v>
      </c>
      <c r="AE10" s="98">
        <v>216480</v>
      </c>
      <c r="AF10" s="8">
        <v>-14520</v>
      </c>
      <c r="AG10" s="109">
        <f t="shared" si="4"/>
        <v>216480</v>
      </c>
      <c r="AH10" s="109">
        <f t="shared" si="5"/>
        <v>0</v>
      </c>
      <c r="AI10" s="6">
        <v>1</v>
      </c>
      <c r="AJ10" s="7">
        <v>1</v>
      </c>
      <c r="AK10" s="98">
        <v>1</v>
      </c>
      <c r="AL10" s="8">
        <v>0</v>
      </c>
      <c r="AM10" s="109">
        <v>1</v>
      </c>
      <c r="AN10" s="109">
        <f t="shared" si="6"/>
        <v>0</v>
      </c>
      <c r="AO10" s="6">
        <v>300</v>
      </c>
      <c r="AP10" s="7">
        <v>300</v>
      </c>
      <c r="AQ10" s="98">
        <v>300</v>
      </c>
      <c r="AR10" s="8">
        <v>0</v>
      </c>
      <c r="AS10" s="109">
        <f>AM10*AS3</f>
        <v>300</v>
      </c>
      <c r="AT10" s="109">
        <f t="shared" si="7"/>
        <v>0</v>
      </c>
      <c r="AU10" s="6">
        <v>0</v>
      </c>
      <c r="AV10" s="7">
        <v>0</v>
      </c>
      <c r="AW10" s="98">
        <v>0</v>
      </c>
      <c r="AX10" s="8">
        <v>0</v>
      </c>
      <c r="AY10" s="109">
        <v>0</v>
      </c>
      <c r="AZ10" s="109">
        <f t="shared" si="8"/>
        <v>0</v>
      </c>
      <c r="BA10" s="6">
        <v>0</v>
      </c>
      <c r="BB10" s="7">
        <v>0</v>
      </c>
      <c r="BC10" s="98">
        <v>0</v>
      </c>
      <c r="BD10" s="8">
        <v>0</v>
      </c>
      <c r="BE10" s="109">
        <f t="shared" si="9"/>
        <v>0</v>
      </c>
      <c r="BF10" s="109">
        <f t="shared" si="10"/>
        <v>0</v>
      </c>
      <c r="BG10" s="6">
        <v>231300</v>
      </c>
      <c r="BH10" s="10">
        <v>216780</v>
      </c>
      <c r="BI10" s="98">
        <v>216780</v>
      </c>
      <c r="BJ10" s="8">
        <f t="shared" si="11"/>
        <v>-14520</v>
      </c>
      <c r="BK10" s="120">
        <f t="shared" si="12"/>
        <v>216780</v>
      </c>
      <c r="BL10" s="109">
        <f t="shared" si="13"/>
        <v>0</v>
      </c>
      <c r="BM10" s="121">
        <f t="shared" si="14"/>
        <v>0</v>
      </c>
    </row>
    <row r="11" spans="1:65" x14ac:dyDescent="0.25">
      <c r="A11" t="str">
        <f>VLOOKUP(B11,'[1]School Codes'!$F$2:$N$103,9,FALSE)</f>
        <v>2061xJcy</v>
      </c>
      <c r="B11" s="5">
        <v>8922061</v>
      </c>
      <c r="C11" s="5" t="s">
        <v>49</v>
      </c>
      <c r="D11" s="1" t="s">
        <v>42</v>
      </c>
      <c r="E11" s="6">
        <v>94</v>
      </c>
      <c r="F11" s="7">
        <v>80</v>
      </c>
      <c r="G11" s="99">
        <v>80</v>
      </c>
      <c r="H11" s="8">
        <v>-14</v>
      </c>
      <c r="I11" s="109">
        <v>80</v>
      </c>
      <c r="J11" s="109">
        <f t="shared" si="0"/>
        <v>0</v>
      </c>
      <c r="K11" s="9">
        <v>124080</v>
      </c>
      <c r="L11" s="7">
        <v>105600</v>
      </c>
      <c r="M11" s="98">
        <v>105600</v>
      </c>
      <c r="N11" s="8">
        <v>-18480</v>
      </c>
      <c r="O11" s="109">
        <f>I11*O3</f>
        <v>105600</v>
      </c>
      <c r="P11" s="109">
        <f t="shared" si="1"/>
        <v>0</v>
      </c>
      <c r="Q11" s="6">
        <v>0</v>
      </c>
      <c r="R11" s="7">
        <v>0</v>
      </c>
      <c r="S11" s="98">
        <v>0</v>
      </c>
      <c r="T11" s="8">
        <v>0</v>
      </c>
      <c r="U11" s="109">
        <v>0</v>
      </c>
      <c r="V11" s="109">
        <f t="shared" si="2"/>
        <v>0</v>
      </c>
      <c r="W11" s="9">
        <v>0</v>
      </c>
      <c r="X11" s="7">
        <v>0</v>
      </c>
      <c r="Y11" s="98">
        <v>0</v>
      </c>
      <c r="Z11" s="8">
        <v>0</v>
      </c>
      <c r="AA11" s="109">
        <f>U11*AA3</f>
        <v>0</v>
      </c>
      <c r="AB11" s="109">
        <f t="shared" si="3"/>
        <v>0</v>
      </c>
      <c r="AC11" s="6">
        <v>124080</v>
      </c>
      <c r="AD11" s="7">
        <v>105600</v>
      </c>
      <c r="AE11" s="98">
        <v>105600</v>
      </c>
      <c r="AF11" s="8">
        <v>-18480</v>
      </c>
      <c r="AG11" s="109">
        <f t="shared" si="4"/>
        <v>105600</v>
      </c>
      <c r="AH11" s="109">
        <f t="shared" si="5"/>
        <v>0</v>
      </c>
      <c r="AI11" s="6">
        <v>1</v>
      </c>
      <c r="AJ11" s="7">
        <v>0</v>
      </c>
      <c r="AK11" s="98">
        <v>0</v>
      </c>
      <c r="AL11" s="8">
        <v>-1</v>
      </c>
      <c r="AM11" s="109">
        <v>0</v>
      </c>
      <c r="AN11" s="109">
        <f t="shared" si="6"/>
        <v>0</v>
      </c>
      <c r="AO11" s="6">
        <v>300</v>
      </c>
      <c r="AP11" s="7">
        <v>0</v>
      </c>
      <c r="AQ11" s="98">
        <v>0</v>
      </c>
      <c r="AR11" s="8">
        <v>-300</v>
      </c>
      <c r="AS11" s="109">
        <f>AM11*AS3</f>
        <v>0</v>
      </c>
      <c r="AT11" s="109">
        <f t="shared" si="7"/>
        <v>0</v>
      </c>
      <c r="AU11" s="6">
        <v>1</v>
      </c>
      <c r="AV11" s="7">
        <v>0</v>
      </c>
      <c r="AW11" s="98">
        <v>0</v>
      </c>
      <c r="AX11" s="8">
        <v>-1</v>
      </c>
      <c r="AY11" s="109">
        <v>0</v>
      </c>
      <c r="AZ11" s="109">
        <f t="shared" si="8"/>
        <v>0</v>
      </c>
      <c r="BA11" s="6">
        <v>1900</v>
      </c>
      <c r="BB11" s="7">
        <v>0</v>
      </c>
      <c r="BC11" s="98">
        <v>0</v>
      </c>
      <c r="BD11" s="8">
        <v>-1900</v>
      </c>
      <c r="BE11" s="109">
        <f t="shared" si="9"/>
        <v>0</v>
      </c>
      <c r="BF11" s="109">
        <f t="shared" si="10"/>
        <v>0</v>
      </c>
      <c r="BG11" s="6">
        <v>126280</v>
      </c>
      <c r="BH11" s="10">
        <v>105600</v>
      </c>
      <c r="BI11" s="98">
        <v>105600</v>
      </c>
      <c r="BJ11" s="8">
        <f t="shared" si="11"/>
        <v>-20680</v>
      </c>
      <c r="BK11" s="120">
        <f t="shared" si="12"/>
        <v>105600</v>
      </c>
      <c r="BL11" s="109">
        <f t="shared" si="13"/>
        <v>0</v>
      </c>
      <c r="BM11" s="121">
        <f t="shared" si="14"/>
        <v>0</v>
      </c>
    </row>
    <row r="12" spans="1:65" x14ac:dyDescent="0.25">
      <c r="A12" t="str">
        <f>VLOOKUP(B12,'[1]School Codes'!$F$2:$N$103,9,FALSE)</f>
        <v>2016jnOu</v>
      </c>
      <c r="B12" s="5">
        <v>8922016</v>
      </c>
      <c r="C12" s="5" t="s">
        <v>16</v>
      </c>
      <c r="D12" s="1" t="s">
        <v>42</v>
      </c>
      <c r="E12" s="6">
        <v>94</v>
      </c>
      <c r="F12" s="7">
        <v>79</v>
      </c>
      <c r="G12" s="99">
        <v>79</v>
      </c>
      <c r="H12" s="8">
        <v>-15</v>
      </c>
      <c r="I12" s="109">
        <v>79</v>
      </c>
      <c r="J12" s="109">
        <f t="shared" si="0"/>
        <v>0</v>
      </c>
      <c r="K12" s="9">
        <v>124080</v>
      </c>
      <c r="L12" s="7">
        <v>104280</v>
      </c>
      <c r="M12" s="98">
        <v>104280</v>
      </c>
      <c r="N12" s="8">
        <v>-19800</v>
      </c>
      <c r="O12" s="109">
        <f>I12*O3</f>
        <v>104280</v>
      </c>
      <c r="P12" s="109">
        <f t="shared" si="1"/>
        <v>0</v>
      </c>
      <c r="Q12" s="6">
        <v>0</v>
      </c>
      <c r="R12" s="7">
        <v>0</v>
      </c>
      <c r="S12" s="98">
        <v>0</v>
      </c>
      <c r="T12" s="8">
        <v>0</v>
      </c>
      <c r="U12" s="109">
        <v>0</v>
      </c>
      <c r="V12" s="109">
        <f t="shared" si="2"/>
        <v>0</v>
      </c>
      <c r="W12" s="9">
        <v>0</v>
      </c>
      <c r="X12" s="7">
        <v>0</v>
      </c>
      <c r="Y12" s="98">
        <v>0</v>
      </c>
      <c r="Z12" s="8">
        <v>0</v>
      </c>
      <c r="AA12" s="109">
        <f>U12*AA3</f>
        <v>0</v>
      </c>
      <c r="AB12" s="109">
        <f t="shared" si="3"/>
        <v>0</v>
      </c>
      <c r="AC12" s="6">
        <v>124080</v>
      </c>
      <c r="AD12" s="7">
        <v>104280</v>
      </c>
      <c r="AE12" s="98">
        <v>104280</v>
      </c>
      <c r="AF12" s="8">
        <v>-19800</v>
      </c>
      <c r="AG12" s="109">
        <f t="shared" si="4"/>
        <v>104280</v>
      </c>
      <c r="AH12" s="109">
        <f t="shared" si="5"/>
        <v>0</v>
      </c>
      <c r="AI12" s="6">
        <v>1</v>
      </c>
      <c r="AJ12" s="7">
        <v>0</v>
      </c>
      <c r="AK12" s="98">
        <v>0</v>
      </c>
      <c r="AL12" s="8">
        <v>-1</v>
      </c>
      <c r="AM12" s="109">
        <v>0</v>
      </c>
      <c r="AN12" s="109">
        <f t="shared" si="6"/>
        <v>0</v>
      </c>
      <c r="AO12" s="6">
        <v>300</v>
      </c>
      <c r="AP12" s="7">
        <v>0</v>
      </c>
      <c r="AQ12" s="98">
        <v>0</v>
      </c>
      <c r="AR12" s="8">
        <v>-300</v>
      </c>
      <c r="AS12" s="109">
        <f>AM12*AS3</f>
        <v>0</v>
      </c>
      <c r="AT12" s="109">
        <f t="shared" si="7"/>
        <v>0</v>
      </c>
      <c r="AU12" s="6">
        <v>1</v>
      </c>
      <c r="AV12" s="7">
        <v>6</v>
      </c>
      <c r="AW12" s="98">
        <v>6</v>
      </c>
      <c r="AX12" s="8">
        <v>5</v>
      </c>
      <c r="AY12" s="109">
        <v>6</v>
      </c>
      <c r="AZ12" s="109">
        <f t="shared" si="8"/>
        <v>0</v>
      </c>
      <c r="BA12" s="6">
        <v>1900</v>
      </c>
      <c r="BB12" s="7">
        <v>11400</v>
      </c>
      <c r="BC12" s="98">
        <v>11400</v>
      </c>
      <c r="BD12" s="8">
        <v>9500</v>
      </c>
      <c r="BE12" s="109">
        <f t="shared" si="9"/>
        <v>11400</v>
      </c>
      <c r="BF12" s="109">
        <f t="shared" si="10"/>
        <v>0</v>
      </c>
      <c r="BG12" s="6">
        <v>126280</v>
      </c>
      <c r="BH12" s="10">
        <v>115680</v>
      </c>
      <c r="BI12" s="98">
        <v>115680</v>
      </c>
      <c r="BJ12" s="8">
        <f t="shared" si="11"/>
        <v>-10600</v>
      </c>
      <c r="BK12" s="120">
        <f t="shared" si="12"/>
        <v>115680</v>
      </c>
      <c r="BL12" s="109">
        <f t="shared" si="13"/>
        <v>0</v>
      </c>
      <c r="BM12" s="121">
        <f t="shared" si="14"/>
        <v>0</v>
      </c>
    </row>
    <row r="13" spans="1:65" x14ac:dyDescent="0.25">
      <c r="A13" t="str">
        <f>VLOOKUP(B13,'[1]School Codes'!$F$2:$N$103,9,FALSE)</f>
        <v>2929hDZn</v>
      </c>
      <c r="B13" s="5">
        <v>8922929</v>
      </c>
      <c r="C13" s="5" t="s">
        <v>50</v>
      </c>
      <c r="D13" s="1" t="s">
        <v>42</v>
      </c>
      <c r="E13" s="6">
        <v>167</v>
      </c>
      <c r="F13" s="7">
        <v>163</v>
      </c>
      <c r="G13" s="99">
        <v>163</v>
      </c>
      <c r="H13" s="8">
        <v>-4</v>
      </c>
      <c r="I13" s="109">
        <v>162</v>
      </c>
      <c r="J13" s="109">
        <f t="shared" si="0"/>
        <v>-1</v>
      </c>
      <c r="K13" s="9">
        <v>220440</v>
      </c>
      <c r="L13" s="7">
        <v>215160</v>
      </c>
      <c r="M13" s="98">
        <v>215160</v>
      </c>
      <c r="N13" s="8">
        <v>-5280</v>
      </c>
      <c r="O13" s="109">
        <f>I13*O3</f>
        <v>213840</v>
      </c>
      <c r="P13" s="109">
        <f t="shared" si="1"/>
        <v>-1320</v>
      </c>
      <c r="Q13" s="6">
        <v>0</v>
      </c>
      <c r="R13" s="7">
        <v>0</v>
      </c>
      <c r="S13" s="98">
        <v>0</v>
      </c>
      <c r="T13" s="8">
        <v>0</v>
      </c>
      <c r="U13" s="109">
        <v>0</v>
      </c>
      <c r="V13" s="109">
        <f t="shared" si="2"/>
        <v>0</v>
      </c>
      <c r="W13" s="9">
        <v>0</v>
      </c>
      <c r="X13" s="7">
        <v>0</v>
      </c>
      <c r="Y13" s="98">
        <v>0</v>
      </c>
      <c r="Z13" s="8">
        <v>0</v>
      </c>
      <c r="AA13" s="109">
        <f>U13*AA3</f>
        <v>0</v>
      </c>
      <c r="AB13" s="109">
        <f t="shared" si="3"/>
        <v>0</v>
      </c>
      <c r="AC13" s="6">
        <v>220440</v>
      </c>
      <c r="AD13" s="7">
        <v>215160</v>
      </c>
      <c r="AE13" s="98">
        <v>215160</v>
      </c>
      <c r="AF13" s="8">
        <v>-5280</v>
      </c>
      <c r="AG13" s="109">
        <f t="shared" si="4"/>
        <v>213840</v>
      </c>
      <c r="AH13" s="109">
        <f t="shared" si="5"/>
        <v>-1320</v>
      </c>
      <c r="AI13" s="6">
        <v>0</v>
      </c>
      <c r="AJ13" s="7">
        <v>0</v>
      </c>
      <c r="AK13" s="98">
        <v>0</v>
      </c>
      <c r="AL13" s="8">
        <v>0</v>
      </c>
      <c r="AM13" s="109">
        <v>0</v>
      </c>
      <c r="AN13" s="109">
        <f t="shared" si="6"/>
        <v>0</v>
      </c>
      <c r="AO13" s="6">
        <v>0</v>
      </c>
      <c r="AP13" s="7">
        <v>0</v>
      </c>
      <c r="AQ13" s="98">
        <v>0</v>
      </c>
      <c r="AR13" s="8">
        <v>0</v>
      </c>
      <c r="AS13" s="109">
        <f>AM13*AS3</f>
        <v>0</v>
      </c>
      <c r="AT13" s="109">
        <f t="shared" si="7"/>
        <v>0</v>
      </c>
      <c r="AU13" s="6">
        <v>0</v>
      </c>
      <c r="AV13" s="7">
        <v>0</v>
      </c>
      <c r="AW13" s="98">
        <v>0</v>
      </c>
      <c r="AX13" s="8">
        <v>0</v>
      </c>
      <c r="AY13" s="109">
        <v>0</v>
      </c>
      <c r="AZ13" s="109">
        <f t="shared" si="8"/>
        <v>0</v>
      </c>
      <c r="BA13" s="6">
        <v>0</v>
      </c>
      <c r="BB13" s="7">
        <v>0</v>
      </c>
      <c r="BC13" s="98">
        <v>0</v>
      </c>
      <c r="BD13" s="8">
        <v>0</v>
      </c>
      <c r="BE13" s="109">
        <f t="shared" si="9"/>
        <v>0</v>
      </c>
      <c r="BF13" s="109">
        <f t="shared" si="10"/>
        <v>0</v>
      </c>
      <c r="BG13" s="6">
        <v>220440</v>
      </c>
      <c r="BH13" s="10">
        <v>215160</v>
      </c>
      <c r="BI13" s="98">
        <v>215160</v>
      </c>
      <c r="BJ13" s="8">
        <f t="shared" si="11"/>
        <v>-5280</v>
      </c>
      <c r="BK13" s="120">
        <f t="shared" si="12"/>
        <v>213840</v>
      </c>
      <c r="BL13" s="109">
        <f t="shared" si="13"/>
        <v>-1320</v>
      </c>
      <c r="BM13" s="121">
        <f t="shared" si="14"/>
        <v>-1320</v>
      </c>
    </row>
    <row r="14" spans="1:65" x14ac:dyDescent="0.25">
      <c r="A14" t="str">
        <f>VLOOKUP(B14,'[1]School Codes'!$F$2:$N$103,9,FALSE)</f>
        <v>2360ioBv</v>
      </c>
      <c r="B14" s="5">
        <v>8922360</v>
      </c>
      <c r="C14" s="5" t="s">
        <v>11</v>
      </c>
      <c r="D14" s="1" t="s">
        <v>42</v>
      </c>
      <c r="E14" s="6">
        <v>90</v>
      </c>
      <c r="F14" s="7">
        <v>100</v>
      </c>
      <c r="G14" s="99">
        <v>100</v>
      </c>
      <c r="H14" s="8">
        <v>10</v>
      </c>
      <c r="I14" s="109">
        <v>100</v>
      </c>
      <c r="J14" s="109">
        <f t="shared" si="0"/>
        <v>0</v>
      </c>
      <c r="K14" s="9">
        <v>118800</v>
      </c>
      <c r="L14" s="7">
        <v>132000</v>
      </c>
      <c r="M14" s="98">
        <v>132000</v>
      </c>
      <c r="N14" s="8">
        <v>13200</v>
      </c>
      <c r="O14" s="109">
        <f>I14*O3</f>
        <v>132000</v>
      </c>
      <c r="P14" s="109">
        <f t="shared" si="1"/>
        <v>0</v>
      </c>
      <c r="Q14" s="6">
        <v>0</v>
      </c>
      <c r="R14" s="7">
        <v>0</v>
      </c>
      <c r="S14" s="98">
        <v>0</v>
      </c>
      <c r="T14" s="8">
        <v>0</v>
      </c>
      <c r="U14" s="109">
        <v>0</v>
      </c>
      <c r="V14" s="109">
        <f t="shared" si="2"/>
        <v>0</v>
      </c>
      <c r="W14" s="9">
        <v>0</v>
      </c>
      <c r="X14" s="7">
        <v>0</v>
      </c>
      <c r="Y14" s="98">
        <v>0</v>
      </c>
      <c r="Z14" s="8">
        <v>0</v>
      </c>
      <c r="AA14" s="109">
        <f>U14*AA3</f>
        <v>0</v>
      </c>
      <c r="AB14" s="109">
        <f t="shared" si="3"/>
        <v>0</v>
      </c>
      <c r="AC14" s="6">
        <v>118800</v>
      </c>
      <c r="AD14" s="7">
        <v>132000</v>
      </c>
      <c r="AE14" s="98">
        <v>132000</v>
      </c>
      <c r="AF14" s="8">
        <v>13200</v>
      </c>
      <c r="AG14" s="109">
        <f t="shared" si="4"/>
        <v>132000</v>
      </c>
      <c r="AH14" s="109">
        <f t="shared" si="5"/>
        <v>0</v>
      </c>
      <c r="AI14" s="6">
        <v>0</v>
      </c>
      <c r="AJ14" s="7">
        <v>0</v>
      </c>
      <c r="AK14" s="98">
        <v>0</v>
      </c>
      <c r="AL14" s="8">
        <v>0</v>
      </c>
      <c r="AM14" s="109">
        <v>0</v>
      </c>
      <c r="AN14" s="109">
        <f t="shared" si="6"/>
        <v>0</v>
      </c>
      <c r="AO14" s="6">
        <v>0</v>
      </c>
      <c r="AP14" s="7">
        <v>0</v>
      </c>
      <c r="AQ14" s="98">
        <v>0</v>
      </c>
      <c r="AR14" s="8">
        <v>0</v>
      </c>
      <c r="AS14" s="109">
        <f>AM14*AS3</f>
        <v>0</v>
      </c>
      <c r="AT14" s="109">
        <f t="shared" si="7"/>
        <v>0</v>
      </c>
      <c r="AU14" s="6">
        <v>0</v>
      </c>
      <c r="AV14" s="7">
        <v>0</v>
      </c>
      <c r="AW14" s="98">
        <v>0</v>
      </c>
      <c r="AX14" s="8">
        <v>0</v>
      </c>
      <c r="AY14" s="109">
        <v>0</v>
      </c>
      <c r="AZ14" s="109">
        <f t="shared" si="8"/>
        <v>0</v>
      </c>
      <c r="BA14" s="6">
        <v>0</v>
      </c>
      <c r="BB14" s="7">
        <v>0</v>
      </c>
      <c r="BC14" s="98">
        <v>0</v>
      </c>
      <c r="BD14" s="8">
        <v>0</v>
      </c>
      <c r="BE14" s="109">
        <f t="shared" si="9"/>
        <v>0</v>
      </c>
      <c r="BF14" s="109">
        <f t="shared" si="10"/>
        <v>0</v>
      </c>
      <c r="BG14" s="6">
        <v>118800</v>
      </c>
      <c r="BH14" s="10">
        <v>132000</v>
      </c>
      <c r="BI14" s="98">
        <v>132000</v>
      </c>
      <c r="BJ14" s="8">
        <f t="shared" si="11"/>
        <v>13200</v>
      </c>
      <c r="BK14" s="120">
        <f t="shared" si="12"/>
        <v>132000</v>
      </c>
      <c r="BL14" s="109">
        <f t="shared" si="13"/>
        <v>0</v>
      </c>
      <c r="BM14" s="121">
        <f t="shared" si="14"/>
        <v>0</v>
      </c>
    </row>
    <row r="15" spans="1:65" x14ac:dyDescent="0.25">
      <c r="A15" t="str">
        <f>VLOOKUP(B15,'[1]School Codes'!$F$2:$N$103,9,FALSE)</f>
        <v>3324xTCS</v>
      </c>
      <c r="B15" s="5">
        <v>8923324</v>
      </c>
      <c r="C15" s="5" t="s">
        <v>51</v>
      </c>
      <c r="D15" s="1" t="s">
        <v>42</v>
      </c>
      <c r="E15" s="6">
        <v>100</v>
      </c>
      <c r="F15" s="7">
        <v>92</v>
      </c>
      <c r="G15" s="99">
        <v>92</v>
      </c>
      <c r="H15" s="8">
        <v>-8</v>
      </c>
      <c r="I15" s="109">
        <v>92</v>
      </c>
      <c r="J15" s="109">
        <f t="shared" si="0"/>
        <v>0</v>
      </c>
      <c r="K15" s="9">
        <v>132000</v>
      </c>
      <c r="L15" s="7">
        <v>121440</v>
      </c>
      <c r="M15" s="98">
        <v>121440</v>
      </c>
      <c r="N15" s="8">
        <v>-10560</v>
      </c>
      <c r="O15" s="109">
        <f>I15*O3</f>
        <v>121440</v>
      </c>
      <c r="P15" s="109">
        <f t="shared" si="1"/>
        <v>0</v>
      </c>
      <c r="Q15" s="6">
        <v>0</v>
      </c>
      <c r="R15" s="7">
        <v>0</v>
      </c>
      <c r="S15" s="98">
        <v>0</v>
      </c>
      <c r="T15" s="8">
        <v>0</v>
      </c>
      <c r="U15" s="109">
        <v>0</v>
      </c>
      <c r="V15" s="109">
        <f t="shared" si="2"/>
        <v>0</v>
      </c>
      <c r="W15" s="9">
        <v>0</v>
      </c>
      <c r="X15" s="7">
        <v>0</v>
      </c>
      <c r="Y15" s="98">
        <v>0</v>
      </c>
      <c r="Z15" s="8">
        <v>0</v>
      </c>
      <c r="AA15" s="109">
        <f>U15*AA3</f>
        <v>0</v>
      </c>
      <c r="AB15" s="109">
        <f t="shared" si="3"/>
        <v>0</v>
      </c>
      <c r="AC15" s="6">
        <v>132000</v>
      </c>
      <c r="AD15" s="7">
        <v>121440</v>
      </c>
      <c r="AE15" s="98">
        <v>121440</v>
      </c>
      <c r="AF15" s="8">
        <v>-10560</v>
      </c>
      <c r="AG15" s="109">
        <f t="shared" si="4"/>
        <v>121440</v>
      </c>
      <c r="AH15" s="109">
        <f t="shared" si="5"/>
        <v>0</v>
      </c>
      <c r="AI15" s="6">
        <v>0</v>
      </c>
      <c r="AJ15" s="7">
        <v>0</v>
      </c>
      <c r="AK15" s="98">
        <v>0</v>
      </c>
      <c r="AL15" s="8">
        <v>0</v>
      </c>
      <c r="AM15" s="109">
        <v>0</v>
      </c>
      <c r="AN15" s="109">
        <f t="shared" si="6"/>
        <v>0</v>
      </c>
      <c r="AO15" s="6">
        <v>0</v>
      </c>
      <c r="AP15" s="7">
        <v>0</v>
      </c>
      <c r="AQ15" s="98">
        <v>0</v>
      </c>
      <c r="AR15" s="8">
        <v>0</v>
      </c>
      <c r="AS15" s="109">
        <f>AM15*AS3</f>
        <v>0</v>
      </c>
      <c r="AT15" s="109">
        <f t="shared" si="7"/>
        <v>0</v>
      </c>
      <c r="AU15" s="6">
        <v>0</v>
      </c>
      <c r="AV15" s="7">
        <v>0</v>
      </c>
      <c r="AW15" s="98">
        <v>0</v>
      </c>
      <c r="AX15" s="8">
        <v>0</v>
      </c>
      <c r="AY15" s="109">
        <v>0</v>
      </c>
      <c r="AZ15" s="109">
        <f t="shared" si="8"/>
        <v>0</v>
      </c>
      <c r="BA15" s="6">
        <v>0</v>
      </c>
      <c r="BB15" s="7">
        <v>0</v>
      </c>
      <c r="BC15" s="98">
        <v>0</v>
      </c>
      <c r="BD15" s="8">
        <v>0</v>
      </c>
      <c r="BE15" s="109">
        <f t="shared" si="9"/>
        <v>0</v>
      </c>
      <c r="BF15" s="109">
        <f t="shared" si="10"/>
        <v>0</v>
      </c>
      <c r="BG15" s="6">
        <v>132000</v>
      </c>
      <c r="BH15" s="10">
        <v>121440</v>
      </c>
      <c r="BI15" s="98">
        <v>121440</v>
      </c>
      <c r="BJ15" s="8">
        <f t="shared" si="11"/>
        <v>-10560</v>
      </c>
      <c r="BK15" s="120">
        <f t="shared" si="12"/>
        <v>121440</v>
      </c>
      <c r="BL15" s="109">
        <f t="shared" si="13"/>
        <v>0</v>
      </c>
      <c r="BM15" s="121">
        <f t="shared" si="14"/>
        <v>0</v>
      </c>
    </row>
    <row r="16" spans="1:65" x14ac:dyDescent="0.25">
      <c r="A16" t="str">
        <f>VLOOKUP(B16,'[1]School Codes'!$F$2:$N$103,9,FALSE)</f>
        <v>2163KqTk</v>
      </c>
      <c r="B16" s="5">
        <v>8922163</v>
      </c>
      <c r="C16" s="5" t="s">
        <v>9</v>
      </c>
      <c r="D16" s="1" t="s">
        <v>42</v>
      </c>
      <c r="E16" s="6">
        <v>50</v>
      </c>
      <c r="F16" s="7">
        <v>53</v>
      </c>
      <c r="G16" s="99">
        <v>53</v>
      </c>
      <c r="H16" s="8">
        <v>3</v>
      </c>
      <c r="I16" s="109">
        <v>53</v>
      </c>
      <c r="J16" s="109">
        <f t="shared" si="0"/>
        <v>0</v>
      </c>
      <c r="K16" s="9">
        <v>66000</v>
      </c>
      <c r="L16" s="7">
        <v>69960</v>
      </c>
      <c r="M16" s="98">
        <v>69960</v>
      </c>
      <c r="N16" s="8">
        <v>3960</v>
      </c>
      <c r="O16" s="109">
        <f>I16*O3</f>
        <v>69960</v>
      </c>
      <c r="P16" s="109">
        <f t="shared" si="1"/>
        <v>0</v>
      </c>
      <c r="Q16" s="6">
        <v>0</v>
      </c>
      <c r="R16" s="7">
        <v>0</v>
      </c>
      <c r="S16" s="98">
        <v>0</v>
      </c>
      <c r="T16" s="8">
        <v>0</v>
      </c>
      <c r="U16" s="109">
        <v>0</v>
      </c>
      <c r="V16" s="109">
        <f t="shared" si="2"/>
        <v>0</v>
      </c>
      <c r="W16" s="9">
        <v>0</v>
      </c>
      <c r="X16" s="7">
        <v>0</v>
      </c>
      <c r="Y16" s="98">
        <v>0</v>
      </c>
      <c r="Z16" s="8">
        <v>0</v>
      </c>
      <c r="AA16" s="109">
        <f>U16*AA3</f>
        <v>0</v>
      </c>
      <c r="AB16" s="109">
        <f t="shared" si="3"/>
        <v>0</v>
      </c>
      <c r="AC16" s="6">
        <v>66000</v>
      </c>
      <c r="AD16" s="7">
        <v>69960</v>
      </c>
      <c r="AE16" s="98">
        <v>69960</v>
      </c>
      <c r="AF16" s="8">
        <v>3960</v>
      </c>
      <c r="AG16" s="109">
        <f t="shared" si="4"/>
        <v>69960</v>
      </c>
      <c r="AH16" s="109">
        <f t="shared" si="5"/>
        <v>0</v>
      </c>
      <c r="AI16" s="6">
        <v>0</v>
      </c>
      <c r="AJ16" s="7">
        <v>0</v>
      </c>
      <c r="AK16" s="98">
        <v>0</v>
      </c>
      <c r="AL16" s="8">
        <v>0</v>
      </c>
      <c r="AM16" s="109">
        <v>0</v>
      </c>
      <c r="AN16" s="109">
        <f t="shared" si="6"/>
        <v>0</v>
      </c>
      <c r="AO16" s="6">
        <v>0</v>
      </c>
      <c r="AP16" s="7">
        <v>0</v>
      </c>
      <c r="AQ16" s="98">
        <v>0</v>
      </c>
      <c r="AR16" s="8">
        <v>0</v>
      </c>
      <c r="AS16" s="109">
        <f>AM16*AS3</f>
        <v>0</v>
      </c>
      <c r="AT16" s="109">
        <f t="shared" si="7"/>
        <v>0</v>
      </c>
      <c r="AU16" s="6">
        <v>5</v>
      </c>
      <c r="AV16" s="7">
        <v>12</v>
      </c>
      <c r="AW16" s="98">
        <v>12</v>
      </c>
      <c r="AX16" s="8">
        <v>7</v>
      </c>
      <c r="AY16" s="109">
        <v>12</v>
      </c>
      <c r="AZ16" s="109">
        <f t="shared" si="8"/>
        <v>0</v>
      </c>
      <c r="BA16" s="6">
        <v>9500</v>
      </c>
      <c r="BB16" s="7">
        <v>22800</v>
      </c>
      <c r="BC16" s="98">
        <v>22800</v>
      </c>
      <c r="BD16" s="8">
        <v>13300</v>
      </c>
      <c r="BE16" s="109">
        <f t="shared" si="9"/>
        <v>22800</v>
      </c>
      <c r="BF16" s="109">
        <f t="shared" si="10"/>
        <v>0</v>
      </c>
      <c r="BG16" s="6">
        <v>75500</v>
      </c>
      <c r="BH16" s="10">
        <v>92760</v>
      </c>
      <c r="BI16" s="98">
        <v>92760</v>
      </c>
      <c r="BJ16" s="8">
        <f t="shared" si="11"/>
        <v>17260</v>
      </c>
      <c r="BK16" s="120">
        <f t="shared" si="12"/>
        <v>92760</v>
      </c>
      <c r="BL16" s="109">
        <f t="shared" si="13"/>
        <v>0</v>
      </c>
      <c r="BM16" s="121">
        <f t="shared" si="14"/>
        <v>0</v>
      </c>
    </row>
    <row r="17" spans="1:65" x14ac:dyDescent="0.25">
      <c r="A17" t="str">
        <f>VLOOKUP(B17,'[1]School Codes'!$F$2:$N$103,9,FALSE)</f>
        <v>2095dtuN</v>
      </c>
      <c r="B17" s="5">
        <v>8922095</v>
      </c>
      <c r="C17" s="5" t="s">
        <v>52</v>
      </c>
      <c r="D17" s="1" t="s">
        <v>42</v>
      </c>
      <c r="E17" s="6">
        <v>135</v>
      </c>
      <c r="F17" s="7">
        <v>157</v>
      </c>
      <c r="G17" s="99">
        <v>157</v>
      </c>
      <c r="H17" s="8">
        <v>22</v>
      </c>
      <c r="I17" s="109">
        <v>157</v>
      </c>
      <c r="J17" s="109">
        <f t="shared" si="0"/>
        <v>0</v>
      </c>
      <c r="K17" s="9">
        <v>178200</v>
      </c>
      <c r="L17" s="7">
        <v>207240</v>
      </c>
      <c r="M17" s="98">
        <v>207240</v>
      </c>
      <c r="N17" s="8">
        <v>29040</v>
      </c>
      <c r="O17" s="109">
        <f>I17*O3</f>
        <v>207240</v>
      </c>
      <c r="P17" s="109">
        <f t="shared" si="1"/>
        <v>0</v>
      </c>
      <c r="Q17" s="6">
        <v>0</v>
      </c>
      <c r="R17" s="7">
        <v>0</v>
      </c>
      <c r="S17" s="98">
        <v>0</v>
      </c>
      <c r="T17" s="8">
        <v>0</v>
      </c>
      <c r="U17" s="109">
        <v>0</v>
      </c>
      <c r="V17" s="109">
        <f t="shared" si="2"/>
        <v>0</v>
      </c>
      <c r="W17" s="9">
        <v>0</v>
      </c>
      <c r="X17" s="7">
        <v>0</v>
      </c>
      <c r="Y17" s="98">
        <v>0</v>
      </c>
      <c r="Z17" s="8">
        <v>0</v>
      </c>
      <c r="AA17" s="109">
        <f>U17*AA3</f>
        <v>0</v>
      </c>
      <c r="AB17" s="109">
        <f t="shared" si="3"/>
        <v>0</v>
      </c>
      <c r="AC17" s="6">
        <v>178200</v>
      </c>
      <c r="AD17" s="7">
        <v>207240</v>
      </c>
      <c r="AE17" s="98">
        <v>207240</v>
      </c>
      <c r="AF17" s="8">
        <v>29040</v>
      </c>
      <c r="AG17" s="109">
        <f t="shared" si="4"/>
        <v>207240</v>
      </c>
      <c r="AH17" s="109">
        <f t="shared" si="5"/>
        <v>0</v>
      </c>
      <c r="AI17" s="6">
        <v>0</v>
      </c>
      <c r="AJ17" s="7">
        <v>0</v>
      </c>
      <c r="AK17" s="98">
        <v>0</v>
      </c>
      <c r="AL17" s="8">
        <v>0</v>
      </c>
      <c r="AM17" s="109">
        <v>0</v>
      </c>
      <c r="AN17" s="109">
        <f t="shared" si="6"/>
        <v>0</v>
      </c>
      <c r="AO17" s="6">
        <v>0</v>
      </c>
      <c r="AP17" s="7">
        <v>0</v>
      </c>
      <c r="AQ17" s="98">
        <v>0</v>
      </c>
      <c r="AR17" s="8">
        <v>0</v>
      </c>
      <c r="AS17" s="109">
        <f>AM17*AS3</f>
        <v>0</v>
      </c>
      <c r="AT17" s="109">
        <f t="shared" si="7"/>
        <v>0</v>
      </c>
      <c r="AU17" s="6">
        <v>1</v>
      </c>
      <c r="AV17" s="7">
        <v>1</v>
      </c>
      <c r="AW17" s="98">
        <v>1</v>
      </c>
      <c r="AX17" s="8">
        <v>0</v>
      </c>
      <c r="AY17" s="109">
        <v>1</v>
      </c>
      <c r="AZ17" s="109">
        <f t="shared" si="8"/>
        <v>0</v>
      </c>
      <c r="BA17" s="6">
        <v>1900</v>
      </c>
      <c r="BB17" s="7">
        <v>1900</v>
      </c>
      <c r="BC17" s="98">
        <v>1900</v>
      </c>
      <c r="BD17" s="8">
        <v>0</v>
      </c>
      <c r="BE17" s="109">
        <f t="shared" si="9"/>
        <v>1900</v>
      </c>
      <c r="BF17" s="109">
        <f t="shared" si="10"/>
        <v>0</v>
      </c>
      <c r="BG17" s="6">
        <v>180100</v>
      </c>
      <c r="BH17" s="10">
        <v>209140</v>
      </c>
      <c r="BI17" s="98">
        <v>209140</v>
      </c>
      <c r="BJ17" s="8">
        <f t="shared" si="11"/>
        <v>29040</v>
      </c>
      <c r="BK17" s="120">
        <f t="shared" si="12"/>
        <v>209140</v>
      </c>
      <c r="BL17" s="109">
        <f t="shared" si="13"/>
        <v>0</v>
      </c>
      <c r="BM17" s="121">
        <f t="shared" si="14"/>
        <v>0</v>
      </c>
    </row>
    <row r="18" spans="1:65" x14ac:dyDescent="0.25">
      <c r="A18" t="str">
        <f>VLOOKUP(B18,'[1]School Codes'!$F$2:$N$103,9,FALSE)</f>
        <v>2170MqVW</v>
      </c>
      <c r="B18" s="5">
        <v>8922170</v>
      </c>
      <c r="C18" s="5" t="s">
        <v>10</v>
      </c>
      <c r="D18" s="1" t="s">
        <v>42</v>
      </c>
      <c r="E18" s="6">
        <v>115</v>
      </c>
      <c r="F18" s="7">
        <v>116</v>
      </c>
      <c r="G18" s="99">
        <v>116</v>
      </c>
      <c r="H18" s="8">
        <v>1</v>
      </c>
      <c r="I18" s="109">
        <v>116</v>
      </c>
      <c r="J18" s="109">
        <f t="shared" si="0"/>
        <v>0</v>
      </c>
      <c r="K18" s="9">
        <v>151800</v>
      </c>
      <c r="L18" s="7">
        <v>153120</v>
      </c>
      <c r="M18" s="98">
        <v>153120</v>
      </c>
      <c r="N18" s="8">
        <v>1320</v>
      </c>
      <c r="O18" s="109">
        <f>I18*O3</f>
        <v>153120</v>
      </c>
      <c r="P18" s="109">
        <f t="shared" si="1"/>
        <v>0</v>
      </c>
      <c r="Q18" s="6">
        <v>0</v>
      </c>
      <c r="R18" s="7">
        <v>0</v>
      </c>
      <c r="S18" s="98">
        <v>0</v>
      </c>
      <c r="T18" s="8">
        <v>0</v>
      </c>
      <c r="U18" s="109">
        <v>0</v>
      </c>
      <c r="V18" s="109">
        <f t="shared" si="2"/>
        <v>0</v>
      </c>
      <c r="W18" s="9">
        <v>0</v>
      </c>
      <c r="X18" s="7">
        <v>0</v>
      </c>
      <c r="Y18" s="98">
        <v>0</v>
      </c>
      <c r="Z18" s="8">
        <v>0</v>
      </c>
      <c r="AA18" s="109">
        <f>U18*AA3</f>
        <v>0</v>
      </c>
      <c r="AB18" s="109">
        <f t="shared" si="3"/>
        <v>0</v>
      </c>
      <c r="AC18" s="6">
        <v>151800</v>
      </c>
      <c r="AD18" s="7">
        <v>153120</v>
      </c>
      <c r="AE18" s="98">
        <v>153120</v>
      </c>
      <c r="AF18" s="8">
        <v>1320</v>
      </c>
      <c r="AG18" s="109">
        <f t="shared" si="4"/>
        <v>153120</v>
      </c>
      <c r="AH18" s="109">
        <f t="shared" si="5"/>
        <v>0</v>
      </c>
      <c r="AI18" s="6">
        <v>1</v>
      </c>
      <c r="AJ18" s="7">
        <v>1</v>
      </c>
      <c r="AK18" s="98">
        <v>1</v>
      </c>
      <c r="AL18" s="8">
        <v>0</v>
      </c>
      <c r="AM18" s="109">
        <v>1</v>
      </c>
      <c r="AN18" s="109">
        <f t="shared" si="6"/>
        <v>0</v>
      </c>
      <c r="AO18" s="6">
        <v>300</v>
      </c>
      <c r="AP18" s="7">
        <v>300</v>
      </c>
      <c r="AQ18" s="98">
        <v>300</v>
      </c>
      <c r="AR18" s="8">
        <v>0</v>
      </c>
      <c r="AS18" s="109">
        <f>AM18*AS3</f>
        <v>300</v>
      </c>
      <c r="AT18" s="109">
        <f t="shared" si="7"/>
        <v>0</v>
      </c>
      <c r="AU18" s="6">
        <v>6</v>
      </c>
      <c r="AV18" s="7">
        <v>6</v>
      </c>
      <c r="AW18" s="98">
        <v>6</v>
      </c>
      <c r="AX18" s="8">
        <v>0</v>
      </c>
      <c r="AY18" s="109">
        <v>6</v>
      </c>
      <c r="AZ18" s="109">
        <f t="shared" si="8"/>
        <v>0</v>
      </c>
      <c r="BA18" s="6">
        <v>11400</v>
      </c>
      <c r="BB18" s="7">
        <v>11400</v>
      </c>
      <c r="BC18" s="98">
        <v>11400</v>
      </c>
      <c r="BD18" s="8">
        <v>0</v>
      </c>
      <c r="BE18" s="109">
        <f t="shared" si="9"/>
        <v>11400</v>
      </c>
      <c r="BF18" s="109">
        <f t="shared" si="10"/>
        <v>0</v>
      </c>
      <c r="BG18" s="6">
        <v>163500</v>
      </c>
      <c r="BH18" s="10">
        <v>164820</v>
      </c>
      <c r="BI18" s="98">
        <v>164820</v>
      </c>
      <c r="BJ18" s="8">
        <f t="shared" si="11"/>
        <v>1320</v>
      </c>
      <c r="BK18" s="120">
        <f t="shared" si="12"/>
        <v>164820</v>
      </c>
      <c r="BL18" s="109">
        <f t="shared" si="13"/>
        <v>0</v>
      </c>
      <c r="BM18" s="121">
        <f t="shared" si="14"/>
        <v>0</v>
      </c>
    </row>
    <row r="19" spans="1:65" x14ac:dyDescent="0.25">
      <c r="A19" t="str">
        <f>VLOOKUP(B19,'[1]School Codes'!$F$2:$N$103,9,FALSE)</f>
        <v>3328RPTm</v>
      </c>
      <c r="B19" s="5">
        <v>8923328</v>
      </c>
      <c r="C19" s="5" t="s">
        <v>14</v>
      </c>
      <c r="D19" s="1" t="s">
        <v>42</v>
      </c>
      <c r="E19" s="6">
        <v>119.50000000000003</v>
      </c>
      <c r="F19" s="7">
        <v>109</v>
      </c>
      <c r="G19" s="99">
        <v>109</v>
      </c>
      <c r="H19" s="8">
        <v>-10.500000000000028</v>
      </c>
      <c r="I19" s="109">
        <v>109</v>
      </c>
      <c r="J19" s="109">
        <f t="shared" si="0"/>
        <v>0</v>
      </c>
      <c r="K19" s="9">
        <v>157740.00000000003</v>
      </c>
      <c r="L19" s="7">
        <v>143880</v>
      </c>
      <c r="M19" s="98">
        <v>143880</v>
      </c>
      <c r="N19" s="8">
        <v>-13860.000000000029</v>
      </c>
      <c r="O19" s="109">
        <f>I19*O3</f>
        <v>143880</v>
      </c>
      <c r="P19" s="109">
        <f t="shared" si="1"/>
        <v>0</v>
      </c>
      <c r="Q19" s="6">
        <v>0</v>
      </c>
      <c r="R19" s="7">
        <v>0</v>
      </c>
      <c r="S19" s="98">
        <v>0</v>
      </c>
      <c r="T19" s="8">
        <v>0</v>
      </c>
      <c r="U19" s="109">
        <v>0</v>
      </c>
      <c r="V19" s="109">
        <f t="shared" si="2"/>
        <v>0</v>
      </c>
      <c r="W19" s="9">
        <v>0</v>
      </c>
      <c r="X19" s="7">
        <v>0</v>
      </c>
      <c r="Y19" s="98">
        <v>0</v>
      </c>
      <c r="Z19" s="8">
        <v>0</v>
      </c>
      <c r="AA19" s="109">
        <f>U19*AA3</f>
        <v>0</v>
      </c>
      <c r="AB19" s="109">
        <f t="shared" si="3"/>
        <v>0</v>
      </c>
      <c r="AC19" s="6">
        <v>157740.00000000003</v>
      </c>
      <c r="AD19" s="7">
        <v>143880</v>
      </c>
      <c r="AE19" s="98">
        <v>143880</v>
      </c>
      <c r="AF19" s="8">
        <v>-13860.000000000029</v>
      </c>
      <c r="AG19" s="109">
        <f t="shared" si="4"/>
        <v>143880</v>
      </c>
      <c r="AH19" s="109">
        <f t="shared" si="5"/>
        <v>0</v>
      </c>
      <c r="AI19" s="6">
        <v>0</v>
      </c>
      <c r="AJ19" s="7">
        <v>0</v>
      </c>
      <c r="AK19" s="98">
        <v>0</v>
      </c>
      <c r="AL19" s="8">
        <v>0</v>
      </c>
      <c r="AM19" s="109">
        <v>0</v>
      </c>
      <c r="AN19" s="109">
        <f t="shared" si="6"/>
        <v>0</v>
      </c>
      <c r="AO19" s="6">
        <v>0</v>
      </c>
      <c r="AP19" s="7">
        <v>0</v>
      </c>
      <c r="AQ19" s="98">
        <v>0</v>
      </c>
      <c r="AR19" s="8">
        <v>0</v>
      </c>
      <c r="AS19" s="109">
        <f>AM19*AS3</f>
        <v>0</v>
      </c>
      <c r="AT19" s="109">
        <f t="shared" si="7"/>
        <v>0</v>
      </c>
      <c r="AU19" s="6">
        <v>0</v>
      </c>
      <c r="AV19" s="7">
        <v>0</v>
      </c>
      <c r="AW19" s="98">
        <v>0</v>
      </c>
      <c r="AX19" s="8">
        <v>0</v>
      </c>
      <c r="AY19" s="109">
        <v>0</v>
      </c>
      <c r="AZ19" s="109">
        <f t="shared" si="8"/>
        <v>0</v>
      </c>
      <c r="BA19" s="6">
        <v>0</v>
      </c>
      <c r="BB19" s="7">
        <v>0</v>
      </c>
      <c r="BC19" s="98">
        <v>0</v>
      </c>
      <c r="BD19" s="8">
        <v>0</v>
      </c>
      <c r="BE19" s="109">
        <f t="shared" si="9"/>
        <v>0</v>
      </c>
      <c r="BF19" s="109">
        <f t="shared" si="10"/>
        <v>0</v>
      </c>
      <c r="BG19" s="6">
        <v>157740.00000000003</v>
      </c>
      <c r="BH19" s="10">
        <v>143880</v>
      </c>
      <c r="BI19" s="98">
        <v>143880</v>
      </c>
      <c r="BJ19" s="8">
        <f t="shared" si="11"/>
        <v>-13860.000000000029</v>
      </c>
      <c r="BK19" s="120">
        <f t="shared" si="12"/>
        <v>143880</v>
      </c>
      <c r="BL19" s="109">
        <f t="shared" si="13"/>
        <v>0</v>
      </c>
      <c r="BM19" s="121">
        <f t="shared" si="14"/>
        <v>0</v>
      </c>
    </row>
    <row r="20" spans="1:65" x14ac:dyDescent="0.25">
      <c r="A20" t="str">
        <f>VLOOKUP(B20,'[1]School Codes'!$F$2:$N$103,9,FALSE)</f>
        <v>2079FvIw</v>
      </c>
      <c r="B20" s="5">
        <v>8922079</v>
      </c>
      <c r="C20" s="5" t="s">
        <v>53</v>
      </c>
      <c r="D20" s="1" t="s">
        <v>42</v>
      </c>
      <c r="E20" s="6">
        <v>116</v>
      </c>
      <c r="F20" s="7">
        <v>105</v>
      </c>
      <c r="G20" s="99">
        <v>105</v>
      </c>
      <c r="H20" s="8">
        <v>-11</v>
      </c>
      <c r="I20" s="109">
        <v>105</v>
      </c>
      <c r="J20" s="109">
        <f t="shared" si="0"/>
        <v>0</v>
      </c>
      <c r="K20" s="9">
        <v>153120</v>
      </c>
      <c r="L20" s="7">
        <v>138600</v>
      </c>
      <c r="M20" s="98">
        <v>138600</v>
      </c>
      <c r="N20" s="8">
        <v>-14520</v>
      </c>
      <c r="O20" s="109">
        <f>I20*O3</f>
        <v>138600</v>
      </c>
      <c r="P20" s="109">
        <f t="shared" si="1"/>
        <v>0</v>
      </c>
      <c r="Q20" s="6">
        <v>0</v>
      </c>
      <c r="R20" s="7">
        <v>0</v>
      </c>
      <c r="S20" s="98">
        <v>0</v>
      </c>
      <c r="T20" s="8">
        <v>0</v>
      </c>
      <c r="U20" s="109">
        <v>0</v>
      </c>
      <c r="V20" s="109">
        <f t="shared" si="2"/>
        <v>0</v>
      </c>
      <c r="W20" s="9">
        <v>0</v>
      </c>
      <c r="X20" s="7">
        <v>0</v>
      </c>
      <c r="Y20" s="98">
        <v>0</v>
      </c>
      <c r="Z20" s="8">
        <v>0</v>
      </c>
      <c r="AA20" s="109">
        <f>U20*AA3</f>
        <v>0</v>
      </c>
      <c r="AB20" s="109">
        <f t="shared" si="3"/>
        <v>0</v>
      </c>
      <c r="AC20" s="6">
        <v>153120</v>
      </c>
      <c r="AD20" s="7">
        <v>138600</v>
      </c>
      <c r="AE20" s="98">
        <v>138600</v>
      </c>
      <c r="AF20" s="8">
        <v>-14520</v>
      </c>
      <c r="AG20" s="109">
        <f t="shared" si="4"/>
        <v>138600</v>
      </c>
      <c r="AH20" s="109">
        <f t="shared" si="5"/>
        <v>0</v>
      </c>
      <c r="AI20" s="6">
        <v>0</v>
      </c>
      <c r="AJ20" s="7">
        <v>0</v>
      </c>
      <c r="AK20" s="98">
        <v>0</v>
      </c>
      <c r="AL20" s="8">
        <v>0</v>
      </c>
      <c r="AM20" s="109">
        <v>0</v>
      </c>
      <c r="AN20" s="109">
        <f t="shared" si="6"/>
        <v>0</v>
      </c>
      <c r="AO20" s="6">
        <v>0</v>
      </c>
      <c r="AP20" s="7">
        <v>0</v>
      </c>
      <c r="AQ20" s="98">
        <v>0</v>
      </c>
      <c r="AR20" s="8">
        <v>0</v>
      </c>
      <c r="AS20" s="109">
        <f>AM20*AS3</f>
        <v>0</v>
      </c>
      <c r="AT20" s="109">
        <f t="shared" si="7"/>
        <v>0</v>
      </c>
      <c r="AU20" s="6">
        <v>0</v>
      </c>
      <c r="AV20" s="7">
        <v>0</v>
      </c>
      <c r="AW20" s="98">
        <v>0</v>
      </c>
      <c r="AX20" s="8">
        <v>0</v>
      </c>
      <c r="AY20" s="109">
        <v>0</v>
      </c>
      <c r="AZ20" s="109">
        <f t="shared" si="8"/>
        <v>0</v>
      </c>
      <c r="BA20" s="6">
        <v>0</v>
      </c>
      <c r="BB20" s="7">
        <v>0</v>
      </c>
      <c r="BC20" s="98">
        <v>0</v>
      </c>
      <c r="BD20" s="8">
        <v>0</v>
      </c>
      <c r="BE20" s="109">
        <f t="shared" si="9"/>
        <v>0</v>
      </c>
      <c r="BF20" s="109">
        <f t="shared" si="10"/>
        <v>0</v>
      </c>
      <c r="BG20" s="6">
        <v>153120</v>
      </c>
      <c r="BH20" s="10">
        <v>138600</v>
      </c>
      <c r="BI20" s="98">
        <v>138600</v>
      </c>
      <c r="BJ20" s="8">
        <f t="shared" si="11"/>
        <v>-14520</v>
      </c>
      <c r="BK20" s="120">
        <f t="shared" si="12"/>
        <v>138600</v>
      </c>
      <c r="BL20" s="109">
        <f t="shared" si="13"/>
        <v>0</v>
      </c>
      <c r="BM20" s="121">
        <f t="shared" si="14"/>
        <v>0</v>
      </c>
    </row>
    <row r="21" spans="1:65" x14ac:dyDescent="0.25">
      <c r="A21" t="str">
        <f>VLOOKUP(B21,'[1]School Codes'!$F$2:$N$103,9,FALSE)</f>
        <v>2158hMrS</v>
      </c>
      <c r="B21" s="5">
        <v>8922158</v>
      </c>
      <c r="C21" s="5" t="s">
        <v>54</v>
      </c>
      <c r="D21" s="1" t="s">
        <v>42</v>
      </c>
      <c r="E21" s="6">
        <v>114</v>
      </c>
      <c r="F21" s="7">
        <v>121</v>
      </c>
      <c r="G21" s="99">
        <v>121</v>
      </c>
      <c r="H21" s="8">
        <v>7</v>
      </c>
      <c r="I21" s="109">
        <v>120</v>
      </c>
      <c r="J21" s="109">
        <f t="shared" si="0"/>
        <v>-1</v>
      </c>
      <c r="K21" s="9">
        <v>150480</v>
      </c>
      <c r="L21" s="7">
        <v>159720</v>
      </c>
      <c r="M21" s="98">
        <v>159720</v>
      </c>
      <c r="N21" s="8">
        <v>9240</v>
      </c>
      <c r="O21" s="109">
        <f>I21*O3</f>
        <v>158400</v>
      </c>
      <c r="P21" s="109">
        <f t="shared" si="1"/>
        <v>-1320</v>
      </c>
      <c r="Q21" s="6">
        <v>0</v>
      </c>
      <c r="R21" s="7">
        <v>0</v>
      </c>
      <c r="S21" s="98">
        <v>0</v>
      </c>
      <c r="T21" s="8">
        <v>0</v>
      </c>
      <c r="U21" s="109">
        <v>0</v>
      </c>
      <c r="V21" s="109">
        <f t="shared" si="2"/>
        <v>0</v>
      </c>
      <c r="W21" s="9">
        <v>0</v>
      </c>
      <c r="X21" s="7">
        <v>0</v>
      </c>
      <c r="Y21" s="98">
        <v>0</v>
      </c>
      <c r="Z21" s="8">
        <v>0</v>
      </c>
      <c r="AA21" s="109">
        <f>U21*AA3</f>
        <v>0</v>
      </c>
      <c r="AB21" s="109">
        <f t="shared" si="3"/>
        <v>0</v>
      </c>
      <c r="AC21" s="6">
        <v>150480</v>
      </c>
      <c r="AD21" s="7">
        <v>159720</v>
      </c>
      <c r="AE21" s="98">
        <v>159720</v>
      </c>
      <c r="AF21" s="8">
        <v>9240</v>
      </c>
      <c r="AG21" s="109">
        <f t="shared" si="4"/>
        <v>158400</v>
      </c>
      <c r="AH21" s="109">
        <f t="shared" si="5"/>
        <v>-1320</v>
      </c>
      <c r="AI21" s="6">
        <v>0</v>
      </c>
      <c r="AJ21" s="7">
        <v>0</v>
      </c>
      <c r="AK21" s="98">
        <v>0</v>
      </c>
      <c r="AL21" s="8">
        <v>0</v>
      </c>
      <c r="AM21" s="109">
        <v>0</v>
      </c>
      <c r="AN21" s="109">
        <f t="shared" si="6"/>
        <v>0</v>
      </c>
      <c r="AO21" s="6">
        <v>0</v>
      </c>
      <c r="AP21" s="7">
        <v>0</v>
      </c>
      <c r="AQ21" s="98">
        <v>0</v>
      </c>
      <c r="AR21" s="8">
        <v>0</v>
      </c>
      <c r="AS21" s="109">
        <f>AM21*AS3</f>
        <v>0</v>
      </c>
      <c r="AT21" s="109">
        <f t="shared" si="7"/>
        <v>0</v>
      </c>
      <c r="AU21" s="6">
        <v>1</v>
      </c>
      <c r="AV21" s="7">
        <v>1</v>
      </c>
      <c r="AW21" s="98">
        <v>1</v>
      </c>
      <c r="AX21" s="8">
        <v>0</v>
      </c>
      <c r="AY21" s="109">
        <v>1</v>
      </c>
      <c r="AZ21" s="109">
        <f t="shared" si="8"/>
        <v>0</v>
      </c>
      <c r="BA21" s="6">
        <v>1900</v>
      </c>
      <c r="BB21" s="7">
        <v>1900</v>
      </c>
      <c r="BC21" s="98">
        <v>1900</v>
      </c>
      <c r="BD21" s="8">
        <v>0</v>
      </c>
      <c r="BE21" s="109">
        <f t="shared" si="9"/>
        <v>1900</v>
      </c>
      <c r="BF21" s="109">
        <f t="shared" si="10"/>
        <v>0</v>
      </c>
      <c r="BG21" s="6">
        <v>152380</v>
      </c>
      <c r="BH21" s="10">
        <v>161620</v>
      </c>
      <c r="BI21" s="98">
        <v>161620</v>
      </c>
      <c r="BJ21" s="8">
        <f t="shared" si="11"/>
        <v>9240</v>
      </c>
      <c r="BK21" s="120">
        <f t="shared" si="12"/>
        <v>160300</v>
      </c>
      <c r="BL21" s="109">
        <f t="shared" si="13"/>
        <v>-1320</v>
      </c>
      <c r="BM21" s="121">
        <f t="shared" si="14"/>
        <v>-1320</v>
      </c>
    </row>
    <row r="22" spans="1:65" x14ac:dyDescent="0.25">
      <c r="A22" t="str">
        <f>VLOOKUP(B22,'[1]School Codes'!$F$2:$N$103,9,FALSE)</f>
        <v>2080tRdj</v>
      </c>
      <c r="B22" s="5">
        <v>8922080</v>
      </c>
      <c r="C22" s="5" t="s">
        <v>55</v>
      </c>
      <c r="D22" s="1" t="s">
        <v>42</v>
      </c>
      <c r="E22" s="6">
        <v>36</v>
      </c>
      <c r="F22" s="7">
        <v>29</v>
      </c>
      <c r="G22" s="99">
        <v>29</v>
      </c>
      <c r="H22" s="8">
        <v>-7</v>
      </c>
      <c r="I22" s="109">
        <v>29</v>
      </c>
      <c r="J22" s="109">
        <f t="shared" si="0"/>
        <v>0</v>
      </c>
      <c r="K22" s="9">
        <v>47520</v>
      </c>
      <c r="L22" s="7">
        <v>38280</v>
      </c>
      <c r="M22" s="98">
        <v>38280</v>
      </c>
      <c r="N22" s="8">
        <v>-9240</v>
      </c>
      <c r="O22" s="109">
        <f>I22*O3</f>
        <v>38280</v>
      </c>
      <c r="P22" s="109">
        <f t="shared" si="1"/>
        <v>0</v>
      </c>
      <c r="Q22" s="6">
        <v>0</v>
      </c>
      <c r="R22" s="7">
        <v>0</v>
      </c>
      <c r="S22" s="98">
        <v>0</v>
      </c>
      <c r="T22" s="8">
        <v>0</v>
      </c>
      <c r="U22" s="109">
        <v>0</v>
      </c>
      <c r="V22" s="109">
        <f t="shared" si="2"/>
        <v>0</v>
      </c>
      <c r="W22" s="9">
        <v>0</v>
      </c>
      <c r="X22" s="7">
        <v>0</v>
      </c>
      <c r="Y22" s="98">
        <v>0</v>
      </c>
      <c r="Z22" s="8">
        <v>0</v>
      </c>
      <c r="AA22" s="109">
        <f>U22*AA3</f>
        <v>0</v>
      </c>
      <c r="AB22" s="109">
        <f t="shared" si="3"/>
        <v>0</v>
      </c>
      <c r="AC22" s="6">
        <v>47520</v>
      </c>
      <c r="AD22" s="7">
        <v>38280</v>
      </c>
      <c r="AE22" s="98">
        <v>38280</v>
      </c>
      <c r="AF22" s="8">
        <v>-9240</v>
      </c>
      <c r="AG22" s="109">
        <f t="shared" si="4"/>
        <v>38280</v>
      </c>
      <c r="AH22" s="109">
        <f t="shared" si="5"/>
        <v>0</v>
      </c>
      <c r="AI22" s="6">
        <v>0</v>
      </c>
      <c r="AJ22" s="7">
        <v>0</v>
      </c>
      <c r="AK22" s="98">
        <v>0</v>
      </c>
      <c r="AL22" s="8">
        <v>0</v>
      </c>
      <c r="AM22" s="109">
        <v>0</v>
      </c>
      <c r="AN22" s="109">
        <f t="shared" si="6"/>
        <v>0</v>
      </c>
      <c r="AO22" s="6">
        <v>0</v>
      </c>
      <c r="AP22" s="7">
        <v>0</v>
      </c>
      <c r="AQ22" s="98">
        <v>0</v>
      </c>
      <c r="AR22" s="8">
        <v>0</v>
      </c>
      <c r="AS22" s="109">
        <f>AM22*AS3</f>
        <v>0</v>
      </c>
      <c r="AT22" s="109">
        <f t="shared" si="7"/>
        <v>0</v>
      </c>
      <c r="AU22" s="6">
        <v>5</v>
      </c>
      <c r="AV22" s="7">
        <v>7</v>
      </c>
      <c r="AW22" s="98">
        <v>7</v>
      </c>
      <c r="AX22" s="8">
        <v>2</v>
      </c>
      <c r="AY22" s="109">
        <v>7</v>
      </c>
      <c r="AZ22" s="109">
        <f t="shared" si="8"/>
        <v>0</v>
      </c>
      <c r="BA22" s="6">
        <v>9500</v>
      </c>
      <c r="BB22" s="7">
        <v>13300</v>
      </c>
      <c r="BC22" s="98">
        <v>13300</v>
      </c>
      <c r="BD22" s="8">
        <v>3800</v>
      </c>
      <c r="BE22" s="109">
        <f t="shared" si="9"/>
        <v>13300</v>
      </c>
      <c r="BF22" s="109">
        <f t="shared" si="10"/>
        <v>0</v>
      </c>
      <c r="BG22" s="6">
        <v>57020</v>
      </c>
      <c r="BH22" s="10">
        <v>51580</v>
      </c>
      <c r="BI22" s="98">
        <v>51580</v>
      </c>
      <c r="BJ22" s="8">
        <f t="shared" si="11"/>
        <v>-5440</v>
      </c>
      <c r="BK22" s="120">
        <f t="shared" si="12"/>
        <v>51580</v>
      </c>
      <c r="BL22" s="109">
        <f t="shared" si="13"/>
        <v>0</v>
      </c>
      <c r="BM22" s="121">
        <f t="shared" si="14"/>
        <v>0</v>
      </c>
    </row>
    <row r="23" spans="1:65" x14ac:dyDescent="0.25">
      <c r="A23" t="str">
        <f>VLOOKUP(B23,'[1]School Codes'!$F$2:$N$103,9,FALSE)</f>
        <v>2151vOUw</v>
      </c>
      <c r="B23" s="5">
        <v>8922151</v>
      </c>
      <c r="C23" s="5" t="s">
        <v>56</v>
      </c>
      <c r="D23" s="1" t="s">
        <v>42</v>
      </c>
      <c r="E23" s="6">
        <v>158</v>
      </c>
      <c r="F23" s="7">
        <v>145</v>
      </c>
      <c r="G23" s="99">
        <v>145</v>
      </c>
      <c r="H23" s="8">
        <v>-13</v>
      </c>
      <c r="I23" s="109">
        <v>145</v>
      </c>
      <c r="J23" s="109">
        <f t="shared" si="0"/>
        <v>0</v>
      </c>
      <c r="K23" s="9">
        <v>208560</v>
      </c>
      <c r="L23" s="7">
        <v>191400</v>
      </c>
      <c r="M23" s="98">
        <v>191400</v>
      </c>
      <c r="N23" s="8">
        <v>-17160</v>
      </c>
      <c r="O23" s="109">
        <f>I23*O3</f>
        <v>191400</v>
      </c>
      <c r="P23" s="109">
        <f t="shared" si="1"/>
        <v>0</v>
      </c>
      <c r="Q23" s="6">
        <v>0</v>
      </c>
      <c r="R23" s="7">
        <v>0</v>
      </c>
      <c r="S23" s="98">
        <v>0</v>
      </c>
      <c r="T23" s="8">
        <v>0</v>
      </c>
      <c r="U23" s="109">
        <v>0</v>
      </c>
      <c r="V23" s="109">
        <f t="shared" si="2"/>
        <v>0</v>
      </c>
      <c r="W23" s="9">
        <v>0</v>
      </c>
      <c r="X23" s="7">
        <v>0</v>
      </c>
      <c r="Y23" s="98">
        <v>0</v>
      </c>
      <c r="Z23" s="8">
        <v>0</v>
      </c>
      <c r="AA23" s="109">
        <f>U23*AA3</f>
        <v>0</v>
      </c>
      <c r="AB23" s="109">
        <f t="shared" si="3"/>
        <v>0</v>
      </c>
      <c r="AC23" s="6">
        <v>208560</v>
      </c>
      <c r="AD23" s="7">
        <v>191400</v>
      </c>
      <c r="AE23" s="98">
        <v>191400</v>
      </c>
      <c r="AF23" s="8">
        <v>-17160</v>
      </c>
      <c r="AG23" s="109">
        <f t="shared" si="4"/>
        <v>191400</v>
      </c>
      <c r="AH23" s="109">
        <f t="shared" si="5"/>
        <v>0</v>
      </c>
      <c r="AI23" s="6">
        <v>2</v>
      </c>
      <c r="AJ23" s="7">
        <v>1</v>
      </c>
      <c r="AK23" s="98">
        <v>1</v>
      </c>
      <c r="AL23" s="8">
        <v>-1</v>
      </c>
      <c r="AM23" s="109">
        <v>1</v>
      </c>
      <c r="AN23" s="109">
        <f t="shared" si="6"/>
        <v>0</v>
      </c>
      <c r="AO23" s="6">
        <v>600</v>
      </c>
      <c r="AP23" s="7">
        <v>300</v>
      </c>
      <c r="AQ23" s="98">
        <v>300</v>
      </c>
      <c r="AR23" s="8">
        <v>-300</v>
      </c>
      <c r="AS23" s="109">
        <f>AM23*AS3</f>
        <v>300</v>
      </c>
      <c r="AT23" s="109">
        <f t="shared" si="7"/>
        <v>0</v>
      </c>
      <c r="AU23" s="6">
        <v>3</v>
      </c>
      <c r="AV23" s="7">
        <v>3</v>
      </c>
      <c r="AW23" s="98">
        <v>3</v>
      </c>
      <c r="AX23" s="8">
        <v>0</v>
      </c>
      <c r="AY23" s="109">
        <v>3</v>
      </c>
      <c r="AZ23" s="109">
        <f t="shared" si="8"/>
        <v>0</v>
      </c>
      <c r="BA23" s="6">
        <v>5700</v>
      </c>
      <c r="BB23" s="7">
        <v>5700</v>
      </c>
      <c r="BC23" s="98">
        <v>5700</v>
      </c>
      <c r="BD23" s="8">
        <v>0</v>
      </c>
      <c r="BE23" s="109">
        <f t="shared" si="9"/>
        <v>5700</v>
      </c>
      <c r="BF23" s="109">
        <f t="shared" si="10"/>
        <v>0</v>
      </c>
      <c r="BG23" s="6">
        <v>214860</v>
      </c>
      <c r="BH23" s="10">
        <v>197400</v>
      </c>
      <c r="BI23" s="98">
        <v>197400</v>
      </c>
      <c r="BJ23" s="8">
        <f t="shared" si="11"/>
        <v>-17460</v>
      </c>
      <c r="BK23" s="120">
        <f t="shared" si="12"/>
        <v>197400</v>
      </c>
      <c r="BL23" s="109">
        <f t="shared" si="13"/>
        <v>0</v>
      </c>
      <c r="BM23" s="121">
        <f t="shared" si="14"/>
        <v>0</v>
      </c>
    </row>
    <row r="24" spans="1:65" x14ac:dyDescent="0.25">
      <c r="A24" t="str">
        <f>VLOOKUP(B24,'[1]School Codes'!$F$2:$N$103,9,FALSE)</f>
        <v>3329RIdN</v>
      </c>
      <c r="B24" s="5">
        <v>8923329</v>
      </c>
      <c r="C24" s="5" t="s">
        <v>15</v>
      </c>
      <c r="D24" s="1" t="s">
        <v>42</v>
      </c>
      <c r="E24" s="6">
        <v>174</v>
      </c>
      <c r="F24" s="7">
        <v>164</v>
      </c>
      <c r="G24" s="99">
        <v>164</v>
      </c>
      <c r="H24" s="8">
        <v>-10</v>
      </c>
      <c r="I24" s="109">
        <v>163</v>
      </c>
      <c r="J24" s="109">
        <f t="shared" si="0"/>
        <v>-1</v>
      </c>
      <c r="K24" s="9">
        <v>229680</v>
      </c>
      <c r="L24" s="7">
        <v>216480</v>
      </c>
      <c r="M24" s="98">
        <v>216480</v>
      </c>
      <c r="N24" s="8">
        <v>-13200</v>
      </c>
      <c r="O24" s="109">
        <f>I24*O3</f>
        <v>215160</v>
      </c>
      <c r="P24" s="109">
        <f t="shared" si="1"/>
        <v>-1320</v>
      </c>
      <c r="Q24" s="6">
        <v>0</v>
      </c>
      <c r="R24" s="7">
        <v>0</v>
      </c>
      <c r="S24" s="98">
        <v>0</v>
      </c>
      <c r="T24" s="8">
        <v>0</v>
      </c>
      <c r="U24" s="109">
        <v>0</v>
      </c>
      <c r="V24" s="109">
        <f t="shared" si="2"/>
        <v>0</v>
      </c>
      <c r="W24" s="9">
        <v>0</v>
      </c>
      <c r="X24" s="7">
        <v>0</v>
      </c>
      <c r="Y24" s="98">
        <v>0</v>
      </c>
      <c r="Z24" s="8">
        <v>0</v>
      </c>
      <c r="AA24" s="109">
        <f>U24*AA3</f>
        <v>0</v>
      </c>
      <c r="AB24" s="109">
        <f t="shared" si="3"/>
        <v>0</v>
      </c>
      <c r="AC24" s="6">
        <v>229680</v>
      </c>
      <c r="AD24" s="7">
        <v>216480</v>
      </c>
      <c r="AE24" s="98">
        <v>216480</v>
      </c>
      <c r="AF24" s="8">
        <v>-13200</v>
      </c>
      <c r="AG24" s="109">
        <f t="shared" si="4"/>
        <v>215160</v>
      </c>
      <c r="AH24" s="109">
        <f t="shared" si="5"/>
        <v>-1320</v>
      </c>
      <c r="AI24" s="6">
        <v>3</v>
      </c>
      <c r="AJ24" s="7">
        <v>3</v>
      </c>
      <c r="AK24" s="98">
        <v>3</v>
      </c>
      <c r="AL24" s="8">
        <v>0</v>
      </c>
      <c r="AM24" s="109">
        <v>3</v>
      </c>
      <c r="AN24" s="109">
        <f t="shared" si="6"/>
        <v>0</v>
      </c>
      <c r="AO24" s="6">
        <v>900</v>
      </c>
      <c r="AP24" s="7">
        <v>900</v>
      </c>
      <c r="AQ24" s="98">
        <v>900</v>
      </c>
      <c r="AR24" s="8">
        <v>0</v>
      </c>
      <c r="AS24" s="109">
        <f>AM24*AS3</f>
        <v>900</v>
      </c>
      <c r="AT24" s="109">
        <f t="shared" si="7"/>
        <v>0</v>
      </c>
      <c r="AU24" s="6">
        <v>6</v>
      </c>
      <c r="AV24" s="7">
        <v>7</v>
      </c>
      <c r="AW24" s="98">
        <v>7</v>
      </c>
      <c r="AX24" s="8">
        <v>1</v>
      </c>
      <c r="AY24" s="109">
        <v>7</v>
      </c>
      <c r="AZ24" s="109">
        <f t="shared" si="8"/>
        <v>0</v>
      </c>
      <c r="BA24" s="6">
        <v>11400</v>
      </c>
      <c r="BB24" s="7">
        <v>13300</v>
      </c>
      <c r="BC24" s="98">
        <v>13300</v>
      </c>
      <c r="BD24" s="8">
        <v>1900</v>
      </c>
      <c r="BE24" s="109">
        <f t="shared" si="9"/>
        <v>13300</v>
      </c>
      <c r="BF24" s="109">
        <f t="shared" si="10"/>
        <v>0</v>
      </c>
      <c r="BG24" s="6">
        <v>241980</v>
      </c>
      <c r="BH24" s="10">
        <v>230680</v>
      </c>
      <c r="BI24" s="98">
        <v>230680</v>
      </c>
      <c r="BJ24" s="8">
        <f t="shared" si="11"/>
        <v>-11300</v>
      </c>
      <c r="BK24" s="120">
        <f t="shared" si="12"/>
        <v>229360</v>
      </c>
      <c r="BL24" s="109">
        <f t="shared" si="13"/>
        <v>-1320</v>
      </c>
      <c r="BM24" s="121">
        <f t="shared" si="14"/>
        <v>-1320</v>
      </c>
    </row>
    <row r="25" spans="1:65" x14ac:dyDescent="0.25">
      <c r="A25" t="str">
        <f>VLOOKUP(B25,'[1]School Codes'!$F$2:$N$103,9,FALSE)</f>
        <v>3332hTln</v>
      </c>
      <c r="B25" s="5">
        <v>8923332</v>
      </c>
      <c r="C25" s="5" t="s">
        <v>57</v>
      </c>
      <c r="D25" s="1" t="s">
        <v>42</v>
      </c>
      <c r="E25" s="6">
        <v>194</v>
      </c>
      <c r="F25" s="7">
        <v>206</v>
      </c>
      <c r="G25" s="99">
        <v>206</v>
      </c>
      <c r="H25" s="8">
        <v>12</v>
      </c>
      <c r="I25" s="109">
        <v>203</v>
      </c>
      <c r="J25" s="109">
        <f t="shared" si="0"/>
        <v>-3</v>
      </c>
      <c r="K25" s="9">
        <v>256080</v>
      </c>
      <c r="L25" s="7">
        <v>271920</v>
      </c>
      <c r="M25" s="98">
        <v>271920</v>
      </c>
      <c r="N25" s="8">
        <v>15840</v>
      </c>
      <c r="O25" s="109">
        <f>I25*O3</f>
        <v>267960</v>
      </c>
      <c r="P25" s="109">
        <f t="shared" si="1"/>
        <v>-3960</v>
      </c>
      <c r="Q25" s="6">
        <v>0</v>
      </c>
      <c r="R25" s="7">
        <v>0</v>
      </c>
      <c r="S25" s="98">
        <v>0</v>
      </c>
      <c r="T25" s="8">
        <v>0</v>
      </c>
      <c r="U25" s="109">
        <v>0</v>
      </c>
      <c r="V25" s="109">
        <f t="shared" si="2"/>
        <v>0</v>
      </c>
      <c r="W25" s="9">
        <v>0</v>
      </c>
      <c r="X25" s="7">
        <v>0</v>
      </c>
      <c r="Y25" s="98">
        <v>0</v>
      </c>
      <c r="Z25" s="8">
        <v>0</v>
      </c>
      <c r="AA25" s="109">
        <f>U25*AA3</f>
        <v>0</v>
      </c>
      <c r="AB25" s="109">
        <f t="shared" si="3"/>
        <v>0</v>
      </c>
      <c r="AC25" s="6">
        <v>256080</v>
      </c>
      <c r="AD25" s="7">
        <v>271920</v>
      </c>
      <c r="AE25" s="98">
        <v>271920</v>
      </c>
      <c r="AF25" s="8">
        <v>15840</v>
      </c>
      <c r="AG25" s="109">
        <f t="shared" si="4"/>
        <v>267960</v>
      </c>
      <c r="AH25" s="109">
        <f t="shared" si="5"/>
        <v>-3960</v>
      </c>
      <c r="AI25" s="6">
        <v>0</v>
      </c>
      <c r="AJ25" s="7">
        <v>0</v>
      </c>
      <c r="AK25" s="98">
        <v>0</v>
      </c>
      <c r="AL25" s="8">
        <v>0</v>
      </c>
      <c r="AM25" s="109">
        <v>0</v>
      </c>
      <c r="AN25" s="109">
        <f t="shared" si="6"/>
        <v>0</v>
      </c>
      <c r="AO25" s="6">
        <v>0</v>
      </c>
      <c r="AP25" s="7">
        <v>0</v>
      </c>
      <c r="AQ25" s="98">
        <v>0</v>
      </c>
      <c r="AR25" s="8">
        <v>0</v>
      </c>
      <c r="AS25" s="109">
        <f>AM25*AS3</f>
        <v>0</v>
      </c>
      <c r="AT25" s="109">
        <f t="shared" si="7"/>
        <v>0</v>
      </c>
      <c r="AU25" s="6">
        <v>0</v>
      </c>
      <c r="AV25" s="7">
        <v>0</v>
      </c>
      <c r="AW25" s="98">
        <v>0</v>
      </c>
      <c r="AX25" s="8">
        <v>0</v>
      </c>
      <c r="AY25" s="109">
        <v>0</v>
      </c>
      <c r="AZ25" s="109">
        <f t="shared" si="8"/>
        <v>0</v>
      </c>
      <c r="BA25" s="6">
        <v>0</v>
      </c>
      <c r="BB25" s="7">
        <v>0</v>
      </c>
      <c r="BC25" s="98">
        <v>0</v>
      </c>
      <c r="BD25" s="8">
        <v>0</v>
      </c>
      <c r="BE25" s="109">
        <f t="shared" si="9"/>
        <v>0</v>
      </c>
      <c r="BF25" s="109">
        <f t="shared" si="10"/>
        <v>0</v>
      </c>
      <c r="BG25" s="6">
        <v>256080</v>
      </c>
      <c r="BH25" s="10">
        <v>271920</v>
      </c>
      <c r="BI25" s="98">
        <v>271920</v>
      </c>
      <c r="BJ25" s="8">
        <f t="shared" si="11"/>
        <v>15840</v>
      </c>
      <c r="BK25" s="120">
        <f t="shared" si="12"/>
        <v>267960</v>
      </c>
      <c r="BL25" s="109">
        <f t="shared" si="13"/>
        <v>-3960</v>
      </c>
      <c r="BM25" s="121">
        <f t="shared" si="14"/>
        <v>-3960</v>
      </c>
    </row>
    <row r="26" spans="1:65" x14ac:dyDescent="0.25">
      <c r="A26" t="str">
        <f>VLOOKUP(B26,'[1]School Codes'!$F$2:$N$103,9,FALSE)</f>
        <v>2007acGn</v>
      </c>
      <c r="B26" s="5">
        <v>8922007</v>
      </c>
      <c r="C26" s="5" t="s">
        <v>7</v>
      </c>
      <c r="D26" s="1" t="s">
        <v>42</v>
      </c>
      <c r="E26" s="6">
        <v>216</v>
      </c>
      <c r="F26" s="7">
        <v>206</v>
      </c>
      <c r="G26" s="99">
        <v>206</v>
      </c>
      <c r="H26" s="8">
        <v>-10</v>
      </c>
      <c r="I26" s="109">
        <v>206</v>
      </c>
      <c r="J26" s="109">
        <f t="shared" si="0"/>
        <v>0</v>
      </c>
      <c r="K26" s="9">
        <v>285120</v>
      </c>
      <c r="L26" s="7">
        <v>271920</v>
      </c>
      <c r="M26" s="98">
        <v>271920</v>
      </c>
      <c r="N26" s="8">
        <v>-13200</v>
      </c>
      <c r="O26" s="109">
        <f>I26*O3</f>
        <v>271920</v>
      </c>
      <c r="P26" s="109">
        <f t="shared" si="1"/>
        <v>0</v>
      </c>
      <c r="Q26" s="6">
        <v>0</v>
      </c>
      <c r="R26" s="7">
        <v>0</v>
      </c>
      <c r="S26" s="98">
        <v>0</v>
      </c>
      <c r="T26" s="8">
        <v>0</v>
      </c>
      <c r="U26" s="109">
        <v>0</v>
      </c>
      <c r="V26" s="109">
        <f t="shared" si="2"/>
        <v>0</v>
      </c>
      <c r="W26" s="9">
        <v>0</v>
      </c>
      <c r="X26" s="7">
        <v>0</v>
      </c>
      <c r="Y26" s="98">
        <v>0</v>
      </c>
      <c r="Z26" s="8">
        <v>0</v>
      </c>
      <c r="AA26" s="109">
        <f>U26*AA3</f>
        <v>0</v>
      </c>
      <c r="AB26" s="109">
        <f t="shared" si="3"/>
        <v>0</v>
      </c>
      <c r="AC26" s="6">
        <v>285120</v>
      </c>
      <c r="AD26" s="7">
        <v>271920</v>
      </c>
      <c r="AE26" s="98">
        <v>271920</v>
      </c>
      <c r="AF26" s="8">
        <v>-13200</v>
      </c>
      <c r="AG26" s="109">
        <f t="shared" si="4"/>
        <v>271920</v>
      </c>
      <c r="AH26" s="109">
        <f t="shared" si="5"/>
        <v>0</v>
      </c>
      <c r="AI26" s="6">
        <v>0</v>
      </c>
      <c r="AJ26" s="7">
        <v>0</v>
      </c>
      <c r="AK26" s="98">
        <v>0</v>
      </c>
      <c r="AL26" s="8">
        <v>0</v>
      </c>
      <c r="AM26" s="109">
        <v>0</v>
      </c>
      <c r="AN26" s="109">
        <f t="shared" si="6"/>
        <v>0</v>
      </c>
      <c r="AO26" s="6">
        <v>0</v>
      </c>
      <c r="AP26" s="7">
        <v>0</v>
      </c>
      <c r="AQ26" s="98">
        <v>0</v>
      </c>
      <c r="AR26" s="8">
        <v>0</v>
      </c>
      <c r="AS26" s="109">
        <f>AM26*AS3</f>
        <v>0</v>
      </c>
      <c r="AT26" s="109">
        <f t="shared" si="7"/>
        <v>0</v>
      </c>
      <c r="AU26" s="6">
        <v>2</v>
      </c>
      <c r="AV26" s="7">
        <v>2</v>
      </c>
      <c r="AW26" s="98">
        <v>2</v>
      </c>
      <c r="AX26" s="8">
        <v>0</v>
      </c>
      <c r="AY26" s="109">
        <v>2</v>
      </c>
      <c r="AZ26" s="109">
        <f t="shared" si="8"/>
        <v>0</v>
      </c>
      <c r="BA26" s="6">
        <v>3800</v>
      </c>
      <c r="BB26" s="7">
        <v>3800</v>
      </c>
      <c r="BC26" s="98">
        <v>3800</v>
      </c>
      <c r="BD26" s="8">
        <v>0</v>
      </c>
      <c r="BE26" s="109">
        <f t="shared" si="9"/>
        <v>3800</v>
      </c>
      <c r="BF26" s="109">
        <f t="shared" si="10"/>
        <v>0</v>
      </c>
      <c r="BG26" s="6">
        <v>288920</v>
      </c>
      <c r="BH26" s="10">
        <v>275720</v>
      </c>
      <c r="BI26" s="98">
        <v>275720</v>
      </c>
      <c r="BJ26" s="8">
        <f t="shared" si="11"/>
        <v>-13200</v>
      </c>
      <c r="BK26" s="120">
        <f t="shared" si="12"/>
        <v>275720</v>
      </c>
      <c r="BL26" s="109">
        <f t="shared" si="13"/>
        <v>0</v>
      </c>
      <c r="BM26" s="121">
        <f t="shared" si="14"/>
        <v>0</v>
      </c>
    </row>
    <row r="27" spans="1:65" x14ac:dyDescent="0.25">
      <c r="A27" t="str">
        <f>VLOOKUP(B27,'[1]School Codes'!$F$2:$N$103,9,FALSE)</f>
        <v>2897xXHv</v>
      </c>
      <c r="B27" s="5">
        <v>8922897</v>
      </c>
      <c r="C27" s="5" t="s">
        <v>58</v>
      </c>
      <c r="D27" s="1" t="s">
        <v>42</v>
      </c>
      <c r="E27" s="6">
        <v>132</v>
      </c>
      <c r="F27" s="7">
        <v>128</v>
      </c>
      <c r="G27" s="99">
        <v>128</v>
      </c>
      <c r="H27" s="8">
        <v>-4</v>
      </c>
      <c r="I27" s="109">
        <v>127</v>
      </c>
      <c r="J27" s="109">
        <f t="shared" si="0"/>
        <v>-1</v>
      </c>
      <c r="K27" s="9">
        <v>174240</v>
      </c>
      <c r="L27" s="7">
        <v>168960</v>
      </c>
      <c r="M27" s="98">
        <v>168960</v>
      </c>
      <c r="N27" s="8">
        <v>-5280</v>
      </c>
      <c r="O27" s="109">
        <f>I27*O3</f>
        <v>167640</v>
      </c>
      <c r="P27" s="109">
        <f t="shared" si="1"/>
        <v>-1320</v>
      </c>
      <c r="Q27" s="6">
        <v>0</v>
      </c>
      <c r="R27" s="7">
        <v>0</v>
      </c>
      <c r="S27" s="98">
        <v>0</v>
      </c>
      <c r="T27" s="8">
        <v>0</v>
      </c>
      <c r="U27" s="109">
        <v>0</v>
      </c>
      <c r="V27" s="109">
        <f t="shared" si="2"/>
        <v>0</v>
      </c>
      <c r="W27" s="9">
        <v>0</v>
      </c>
      <c r="X27" s="7">
        <v>0</v>
      </c>
      <c r="Y27" s="98">
        <v>0</v>
      </c>
      <c r="Z27" s="8">
        <v>0</v>
      </c>
      <c r="AA27" s="109">
        <f>U27*AA3</f>
        <v>0</v>
      </c>
      <c r="AB27" s="109">
        <f t="shared" si="3"/>
        <v>0</v>
      </c>
      <c r="AC27" s="6">
        <v>174240</v>
      </c>
      <c r="AD27" s="7">
        <v>168960</v>
      </c>
      <c r="AE27" s="98">
        <v>168960</v>
      </c>
      <c r="AF27" s="8">
        <v>-5280</v>
      </c>
      <c r="AG27" s="109">
        <f t="shared" si="4"/>
        <v>167640</v>
      </c>
      <c r="AH27" s="109">
        <f t="shared" si="5"/>
        <v>-1320</v>
      </c>
      <c r="AI27" s="6">
        <v>0</v>
      </c>
      <c r="AJ27" s="7">
        <v>0</v>
      </c>
      <c r="AK27" s="98">
        <v>0</v>
      </c>
      <c r="AL27" s="8">
        <v>0</v>
      </c>
      <c r="AM27" s="109">
        <v>0</v>
      </c>
      <c r="AN27" s="109">
        <f t="shared" si="6"/>
        <v>0</v>
      </c>
      <c r="AO27" s="6">
        <v>0</v>
      </c>
      <c r="AP27" s="7">
        <v>0</v>
      </c>
      <c r="AQ27" s="98">
        <v>0</v>
      </c>
      <c r="AR27" s="8">
        <v>0</v>
      </c>
      <c r="AS27" s="109">
        <f>AM27*AS3</f>
        <v>0</v>
      </c>
      <c r="AT27" s="109">
        <f t="shared" si="7"/>
        <v>0</v>
      </c>
      <c r="AU27" s="6">
        <v>0</v>
      </c>
      <c r="AV27" s="7">
        <v>0</v>
      </c>
      <c r="AW27" s="98">
        <v>0</v>
      </c>
      <c r="AX27" s="8">
        <v>0</v>
      </c>
      <c r="AY27" s="109">
        <v>0</v>
      </c>
      <c r="AZ27" s="109">
        <f t="shared" si="8"/>
        <v>0</v>
      </c>
      <c r="BA27" s="6">
        <v>0</v>
      </c>
      <c r="BB27" s="7">
        <v>0</v>
      </c>
      <c r="BC27" s="98">
        <v>0</v>
      </c>
      <c r="BD27" s="8">
        <v>0</v>
      </c>
      <c r="BE27" s="109">
        <f t="shared" si="9"/>
        <v>0</v>
      </c>
      <c r="BF27" s="109">
        <f t="shared" si="10"/>
        <v>0</v>
      </c>
      <c r="BG27" s="6">
        <v>174240</v>
      </c>
      <c r="BH27" s="10">
        <v>168960</v>
      </c>
      <c r="BI27" s="98">
        <v>168960</v>
      </c>
      <c r="BJ27" s="8">
        <f t="shared" si="11"/>
        <v>-5280</v>
      </c>
      <c r="BK27" s="120">
        <f t="shared" si="12"/>
        <v>167640</v>
      </c>
      <c r="BL27" s="109">
        <f t="shared" si="13"/>
        <v>-1320</v>
      </c>
      <c r="BM27" s="121">
        <f t="shared" si="14"/>
        <v>-1320</v>
      </c>
    </row>
    <row r="28" spans="1:65" x14ac:dyDescent="0.25">
      <c r="A28" t="str">
        <f>VLOOKUP(B28,'[1]School Codes'!$F$2:$N$103,9,FALSE)</f>
        <v>3312Qybe</v>
      </c>
      <c r="B28" s="5">
        <v>8923312</v>
      </c>
      <c r="C28" s="5" t="s">
        <v>59</v>
      </c>
      <c r="D28" s="1" t="s">
        <v>42</v>
      </c>
      <c r="E28" s="6">
        <v>27</v>
      </c>
      <c r="F28" s="7">
        <v>28</v>
      </c>
      <c r="G28" s="99">
        <v>28</v>
      </c>
      <c r="H28" s="8">
        <v>1</v>
      </c>
      <c r="I28" s="109">
        <v>28</v>
      </c>
      <c r="J28" s="109">
        <f t="shared" si="0"/>
        <v>0</v>
      </c>
      <c r="K28" s="9">
        <v>35640</v>
      </c>
      <c r="L28" s="7">
        <v>36960</v>
      </c>
      <c r="M28" s="98">
        <v>36960</v>
      </c>
      <c r="N28" s="8">
        <v>1320</v>
      </c>
      <c r="O28" s="109">
        <f>I28*O3</f>
        <v>36960</v>
      </c>
      <c r="P28" s="109">
        <f t="shared" si="1"/>
        <v>0</v>
      </c>
      <c r="Q28" s="6">
        <v>0</v>
      </c>
      <c r="R28" s="7">
        <v>0</v>
      </c>
      <c r="S28" s="98">
        <v>0</v>
      </c>
      <c r="T28" s="8">
        <v>0</v>
      </c>
      <c r="U28" s="109">
        <v>0</v>
      </c>
      <c r="V28" s="109">
        <f t="shared" si="2"/>
        <v>0</v>
      </c>
      <c r="W28" s="9">
        <v>0</v>
      </c>
      <c r="X28" s="7">
        <v>0</v>
      </c>
      <c r="Y28" s="98">
        <v>0</v>
      </c>
      <c r="Z28" s="8">
        <v>0</v>
      </c>
      <c r="AA28" s="109">
        <f>U28*AA3</f>
        <v>0</v>
      </c>
      <c r="AB28" s="109">
        <f t="shared" si="3"/>
        <v>0</v>
      </c>
      <c r="AC28" s="6">
        <v>35640</v>
      </c>
      <c r="AD28" s="7">
        <v>36960</v>
      </c>
      <c r="AE28" s="98">
        <v>36960</v>
      </c>
      <c r="AF28" s="8">
        <v>1320</v>
      </c>
      <c r="AG28" s="109">
        <f t="shared" si="4"/>
        <v>36960</v>
      </c>
      <c r="AH28" s="109">
        <f t="shared" si="5"/>
        <v>0</v>
      </c>
      <c r="AI28" s="6">
        <v>0</v>
      </c>
      <c r="AJ28" s="7">
        <v>0</v>
      </c>
      <c r="AK28" s="98">
        <v>0</v>
      </c>
      <c r="AL28" s="8">
        <v>0</v>
      </c>
      <c r="AM28" s="109">
        <v>0</v>
      </c>
      <c r="AN28" s="109">
        <f t="shared" si="6"/>
        <v>0</v>
      </c>
      <c r="AO28" s="6">
        <v>0</v>
      </c>
      <c r="AP28" s="7">
        <v>0</v>
      </c>
      <c r="AQ28" s="98">
        <v>0</v>
      </c>
      <c r="AR28" s="8">
        <v>0</v>
      </c>
      <c r="AS28" s="109">
        <f>AM28*AS3</f>
        <v>0</v>
      </c>
      <c r="AT28" s="109">
        <f t="shared" si="7"/>
        <v>0</v>
      </c>
      <c r="AU28" s="6">
        <v>7</v>
      </c>
      <c r="AV28" s="7">
        <v>7</v>
      </c>
      <c r="AW28" s="98">
        <v>7</v>
      </c>
      <c r="AX28" s="8">
        <v>0</v>
      </c>
      <c r="AY28" s="109">
        <v>7</v>
      </c>
      <c r="AZ28" s="109">
        <f t="shared" si="8"/>
        <v>0</v>
      </c>
      <c r="BA28" s="6">
        <v>13300</v>
      </c>
      <c r="BB28" s="7">
        <v>13300</v>
      </c>
      <c r="BC28" s="98">
        <v>13300</v>
      </c>
      <c r="BD28" s="8">
        <v>0</v>
      </c>
      <c r="BE28" s="109">
        <f t="shared" si="9"/>
        <v>13300</v>
      </c>
      <c r="BF28" s="109">
        <f t="shared" si="10"/>
        <v>0</v>
      </c>
      <c r="BG28" s="6">
        <v>48940</v>
      </c>
      <c r="BH28" s="10">
        <v>50260</v>
      </c>
      <c r="BI28" s="98">
        <v>50260</v>
      </c>
      <c r="BJ28" s="8">
        <f t="shared" si="11"/>
        <v>1320</v>
      </c>
      <c r="BK28" s="120">
        <f t="shared" si="12"/>
        <v>50260</v>
      </c>
      <c r="BL28" s="109">
        <f t="shared" si="13"/>
        <v>0</v>
      </c>
      <c r="BM28" s="121">
        <f t="shared" si="14"/>
        <v>0</v>
      </c>
    </row>
    <row r="29" spans="1:65" x14ac:dyDescent="0.25">
      <c r="A29" t="str">
        <f>VLOOKUP(B29,'[1]School Codes'!$F$2:$N$103,9,FALSE)</f>
        <v>3326cFKo</v>
      </c>
      <c r="B29" s="5">
        <v>8923326</v>
      </c>
      <c r="C29" s="5" t="s">
        <v>12</v>
      </c>
      <c r="D29" s="1" t="s">
        <v>42</v>
      </c>
      <c r="E29" s="6">
        <v>215</v>
      </c>
      <c r="F29" s="7">
        <v>213</v>
      </c>
      <c r="G29" s="99">
        <v>213</v>
      </c>
      <c r="H29" s="8">
        <v>-2</v>
      </c>
      <c r="I29" s="109">
        <v>212</v>
      </c>
      <c r="J29" s="109">
        <f t="shared" si="0"/>
        <v>-1</v>
      </c>
      <c r="K29" s="9">
        <v>283800</v>
      </c>
      <c r="L29" s="7">
        <v>281160</v>
      </c>
      <c r="M29" s="98">
        <v>281160</v>
      </c>
      <c r="N29" s="8">
        <v>-2640</v>
      </c>
      <c r="O29" s="109">
        <f>I29*O3</f>
        <v>279840</v>
      </c>
      <c r="P29" s="109">
        <f t="shared" si="1"/>
        <v>-1320</v>
      </c>
      <c r="Q29" s="6">
        <v>0</v>
      </c>
      <c r="R29" s="7">
        <v>0</v>
      </c>
      <c r="S29" s="98">
        <v>0</v>
      </c>
      <c r="T29" s="8">
        <v>0</v>
      </c>
      <c r="U29" s="109">
        <v>0</v>
      </c>
      <c r="V29" s="109">
        <f t="shared" si="2"/>
        <v>0</v>
      </c>
      <c r="W29" s="9">
        <v>0</v>
      </c>
      <c r="X29" s="7">
        <v>0</v>
      </c>
      <c r="Y29" s="98">
        <v>0</v>
      </c>
      <c r="Z29" s="8">
        <v>0</v>
      </c>
      <c r="AA29" s="109">
        <f>U29*AA3</f>
        <v>0</v>
      </c>
      <c r="AB29" s="109">
        <f t="shared" si="3"/>
        <v>0</v>
      </c>
      <c r="AC29" s="6">
        <v>283800</v>
      </c>
      <c r="AD29" s="7">
        <v>281160</v>
      </c>
      <c r="AE29" s="98">
        <v>281160</v>
      </c>
      <c r="AF29" s="8">
        <v>-2640</v>
      </c>
      <c r="AG29" s="109">
        <f t="shared" si="4"/>
        <v>279840</v>
      </c>
      <c r="AH29" s="109">
        <f t="shared" si="5"/>
        <v>-1320</v>
      </c>
      <c r="AI29" s="6">
        <v>2</v>
      </c>
      <c r="AJ29" s="7">
        <v>2</v>
      </c>
      <c r="AK29" s="98">
        <v>2</v>
      </c>
      <c r="AL29" s="8">
        <v>0</v>
      </c>
      <c r="AM29" s="109">
        <v>2</v>
      </c>
      <c r="AN29" s="109">
        <f t="shared" si="6"/>
        <v>0</v>
      </c>
      <c r="AO29" s="6">
        <v>600</v>
      </c>
      <c r="AP29" s="7">
        <v>600</v>
      </c>
      <c r="AQ29" s="98">
        <v>600</v>
      </c>
      <c r="AR29" s="8">
        <v>0</v>
      </c>
      <c r="AS29" s="109">
        <f>AM29*AS3</f>
        <v>600</v>
      </c>
      <c r="AT29" s="109">
        <f t="shared" si="7"/>
        <v>0</v>
      </c>
      <c r="AU29" s="6">
        <v>2</v>
      </c>
      <c r="AV29" s="7">
        <v>2</v>
      </c>
      <c r="AW29" s="98">
        <v>2</v>
      </c>
      <c r="AX29" s="8">
        <v>0</v>
      </c>
      <c r="AY29" s="109">
        <v>2</v>
      </c>
      <c r="AZ29" s="109">
        <f t="shared" si="8"/>
        <v>0</v>
      </c>
      <c r="BA29" s="6">
        <v>3800</v>
      </c>
      <c r="BB29" s="7">
        <v>3800</v>
      </c>
      <c r="BC29" s="98">
        <v>3800</v>
      </c>
      <c r="BD29" s="8">
        <v>0</v>
      </c>
      <c r="BE29" s="109">
        <f t="shared" si="9"/>
        <v>3800</v>
      </c>
      <c r="BF29" s="109">
        <f t="shared" si="10"/>
        <v>0</v>
      </c>
      <c r="BG29" s="6">
        <v>288200</v>
      </c>
      <c r="BH29" s="10">
        <v>285560</v>
      </c>
      <c r="BI29" s="98">
        <v>285560</v>
      </c>
      <c r="BJ29" s="8">
        <f t="shared" si="11"/>
        <v>-2640</v>
      </c>
      <c r="BK29" s="120">
        <f t="shared" si="12"/>
        <v>284240</v>
      </c>
      <c r="BL29" s="109">
        <f t="shared" si="13"/>
        <v>-1320</v>
      </c>
      <c r="BM29" s="121">
        <f t="shared" si="14"/>
        <v>-1320</v>
      </c>
    </row>
    <row r="30" spans="1:65" x14ac:dyDescent="0.25">
      <c r="A30" t="str">
        <f>VLOOKUP(B30,'[1]School Codes'!$F$2:$N$103,9,FALSE)</f>
        <v>2128wfAl</v>
      </c>
      <c r="B30" s="5">
        <v>8922128</v>
      </c>
      <c r="C30" s="5" t="s">
        <v>60</v>
      </c>
      <c r="D30" s="1" t="s">
        <v>42</v>
      </c>
      <c r="E30" s="6">
        <v>98</v>
      </c>
      <c r="F30" s="7">
        <v>83</v>
      </c>
      <c r="G30" s="99">
        <v>83</v>
      </c>
      <c r="H30" s="8">
        <v>-15</v>
      </c>
      <c r="I30" s="109">
        <v>82</v>
      </c>
      <c r="J30" s="109">
        <f t="shared" si="0"/>
        <v>-1</v>
      </c>
      <c r="K30" s="9">
        <v>129360</v>
      </c>
      <c r="L30" s="7">
        <v>109560</v>
      </c>
      <c r="M30" s="98">
        <v>109560</v>
      </c>
      <c r="N30" s="8">
        <v>-19800</v>
      </c>
      <c r="O30" s="109">
        <f>I30*O3</f>
        <v>108240</v>
      </c>
      <c r="P30" s="109">
        <f t="shared" si="1"/>
        <v>-1320</v>
      </c>
      <c r="Q30" s="6">
        <v>0</v>
      </c>
      <c r="R30" s="7">
        <v>0</v>
      </c>
      <c r="S30" s="98">
        <v>0</v>
      </c>
      <c r="T30" s="8">
        <v>0</v>
      </c>
      <c r="U30" s="109">
        <v>0</v>
      </c>
      <c r="V30" s="109">
        <f t="shared" si="2"/>
        <v>0</v>
      </c>
      <c r="W30" s="9">
        <v>0</v>
      </c>
      <c r="X30" s="7">
        <v>0</v>
      </c>
      <c r="Y30" s="98">
        <v>0</v>
      </c>
      <c r="Z30" s="8">
        <v>0</v>
      </c>
      <c r="AA30" s="109">
        <f>U30*AA3</f>
        <v>0</v>
      </c>
      <c r="AB30" s="109">
        <f t="shared" si="3"/>
        <v>0</v>
      </c>
      <c r="AC30" s="6">
        <v>129360</v>
      </c>
      <c r="AD30" s="7">
        <v>109560</v>
      </c>
      <c r="AE30" s="98">
        <v>109560</v>
      </c>
      <c r="AF30" s="8">
        <v>-19800</v>
      </c>
      <c r="AG30" s="109">
        <f t="shared" si="4"/>
        <v>108240</v>
      </c>
      <c r="AH30" s="109">
        <f t="shared" si="5"/>
        <v>-1320</v>
      </c>
      <c r="AI30" s="6">
        <v>1</v>
      </c>
      <c r="AJ30" s="7">
        <v>0</v>
      </c>
      <c r="AK30" s="98">
        <v>0</v>
      </c>
      <c r="AL30" s="8">
        <v>-1</v>
      </c>
      <c r="AM30" s="109">
        <v>0</v>
      </c>
      <c r="AN30" s="109">
        <f t="shared" si="6"/>
        <v>0</v>
      </c>
      <c r="AO30" s="6">
        <v>300</v>
      </c>
      <c r="AP30" s="7">
        <v>0</v>
      </c>
      <c r="AQ30" s="98">
        <v>0</v>
      </c>
      <c r="AR30" s="8">
        <v>-300</v>
      </c>
      <c r="AS30" s="109">
        <f>AM30*AS3</f>
        <v>0</v>
      </c>
      <c r="AT30" s="109">
        <f t="shared" si="7"/>
        <v>0</v>
      </c>
      <c r="AU30" s="6">
        <v>0</v>
      </c>
      <c r="AV30" s="7">
        <v>0</v>
      </c>
      <c r="AW30" s="98">
        <v>0</v>
      </c>
      <c r="AX30" s="8">
        <v>0</v>
      </c>
      <c r="AY30" s="109">
        <v>0</v>
      </c>
      <c r="AZ30" s="109">
        <f t="shared" si="8"/>
        <v>0</v>
      </c>
      <c r="BA30" s="6">
        <v>0</v>
      </c>
      <c r="BB30" s="7">
        <v>0</v>
      </c>
      <c r="BC30" s="98">
        <v>0</v>
      </c>
      <c r="BD30" s="8">
        <v>0</v>
      </c>
      <c r="BE30" s="109">
        <f t="shared" si="9"/>
        <v>0</v>
      </c>
      <c r="BF30" s="109">
        <f t="shared" si="10"/>
        <v>0</v>
      </c>
      <c r="BG30" s="6">
        <v>129660</v>
      </c>
      <c r="BH30" s="10">
        <v>109560</v>
      </c>
      <c r="BI30" s="98">
        <v>109560</v>
      </c>
      <c r="BJ30" s="8">
        <f t="shared" si="11"/>
        <v>-20100</v>
      </c>
      <c r="BK30" s="120">
        <f t="shared" si="12"/>
        <v>108240</v>
      </c>
      <c r="BL30" s="109">
        <f t="shared" si="13"/>
        <v>-1320</v>
      </c>
      <c r="BM30" s="121">
        <f t="shared" si="14"/>
        <v>-1320</v>
      </c>
    </row>
    <row r="31" spans="1:65" x14ac:dyDescent="0.25">
      <c r="A31" t="str">
        <f>VLOOKUP(B31,'[1]School Codes'!$F$2:$N$103,9,FALSE)</f>
        <v>2190wUmX</v>
      </c>
      <c r="B31" s="5">
        <v>8922190</v>
      </c>
      <c r="C31" s="5" t="s">
        <v>61</v>
      </c>
      <c r="D31" s="122" t="s">
        <v>175</v>
      </c>
      <c r="E31" s="6">
        <v>75</v>
      </c>
      <c r="F31" s="7">
        <v>80</v>
      </c>
      <c r="G31" s="99">
        <v>80</v>
      </c>
      <c r="H31" s="8">
        <v>5</v>
      </c>
      <c r="I31" s="109">
        <v>80</v>
      </c>
      <c r="J31" s="109">
        <f t="shared" si="0"/>
        <v>0</v>
      </c>
      <c r="K31" s="9">
        <v>99000</v>
      </c>
      <c r="L31" s="7">
        <v>105600</v>
      </c>
      <c r="M31" s="98">
        <v>105600</v>
      </c>
      <c r="N31" s="8">
        <v>6600</v>
      </c>
      <c r="O31" s="109">
        <f>I31*O3</f>
        <v>105600</v>
      </c>
      <c r="P31" s="109">
        <f t="shared" si="1"/>
        <v>0</v>
      </c>
      <c r="Q31" s="6">
        <v>0</v>
      </c>
      <c r="R31" s="7">
        <v>0</v>
      </c>
      <c r="S31" s="98">
        <v>0</v>
      </c>
      <c r="T31" s="8">
        <v>0</v>
      </c>
      <c r="U31" s="109">
        <v>0</v>
      </c>
      <c r="V31" s="109">
        <f t="shared" si="2"/>
        <v>0</v>
      </c>
      <c r="W31" s="9">
        <v>0</v>
      </c>
      <c r="X31" s="7">
        <v>0</v>
      </c>
      <c r="Y31" s="98">
        <v>0</v>
      </c>
      <c r="Z31" s="8">
        <v>0</v>
      </c>
      <c r="AA31" s="109">
        <f>U31*AA3</f>
        <v>0</v>
      </c>
      <c r="AB31" s="109">
        <f t="shared" si="3"/>
        <v>0</v>
      </c>
      <c r="AC31" s="6">
        <v>99000</v>
      </c>
      <c r="AD31" s="7">
        <v>105600</v>
      </c>
      <c r="AE31" s="98">
        <v>105600</v>
      </c>
      <c r="AF31" s="8">
        <v>6600</v>
      </c>
      <c r="AG31" s="109">
        <f t="shared" si="4"/>
        <v>105600</v>
      </c>
      <c r="AH31" s="109">
        <f t="shared" si="5"/>
        <v>0</v>
      </c>
      <c r="AI31" s="6">
        <v>2</v>
      </c>
      <c r="AJ31" s="7">
        <v>2</v>
      </c>
      <c r="AK31" s="98">
        <v>2</v>
      </c>
      <c r="AL31" s="8">
        <v>0</v>
      </c>
      <c r="AM31" s="109">
        <v>2</v>
      </c>
      <c r="AN31" s="109">
        <f t="shared" si="6"/>
        <v>0</v>
      </c>
      <c r="AO31" s="6">
        <v>600</v>
      </c>
      <c r="AP31" s="7">
        <v>600</v>
      </c>
      <c r="AQ31" s="98">
        <v>600</v>
      </c>
      <c r="AR31" s="8">
        <v>0</v>
      </c>
      <c r="AS31" s="109">
        <f>AM31*AS3</f>
        <v>600</v>
      </c>
      <c r="AT31" s="109">
        <f t="shared" si="7"/>
        <v>0</v>
      </c>
      <c r="AU31" s="6">
        <v>0</v>
      </c>
      <c r="AV31" s="7">
        <v>1</v>
      </c>
      <c r="AW31" s="98">
        <v>1</v>
      </c>
      <c r="AX31" s="8">
        <v>1</v>
      </c>
      <c r="AY31" s="109">
        <v>1</v>
      </c>
      <c r="AZ31" s="109">
        <f t="shared" si="8"/>
        <v>0</v>
      </c>
      <c r="BA31" s="6">
        <v>0</v>
      </c>
      <c r="BB31" s="7">
        <v>1900</v>
      </c>
      <c r="BC31" s="98">
        <v>1900</v>
      </c>
      <c r="BD31" s="8">
        <v>1900</v>
      </c>
      <c r="BE31" s="109">
        <f t="shared" si="9"/>
        <v>1900</v>
      </c>
      <c r="BF31" s="109">
        <f t="shared" si="10"/>
        <v>0</v>
      </c>
      <c r="BG31" s="6">
        <v>99600</v>
      </c>
      <c r="BH31" s="10">
        <v>108100</v>
      </c>
      <c r="BI31" s="98">
        <v>108100</v>
      </c>
      <c r="BJ31" s="8">
        <f t="shared" si="11"/>
        <v>8500</v>
      </c>
      <c r="BK31" s="120">
        <f t="shared" si="12"/>
        <v>108100</v>
      </c>
      <c r="BL31" s="109">
        <f t="shared" si="13"/>
        <v>0</v>
      </c>
      <c r="BM31" s="121">
        <f t="shared" si="14"/>
        <v>0</v>
      </c>
    </row>
    <row r="32" spans="1:65" x14ac:dyDescent="0.25">
      <c r="A32" t="str">
        <f>VLOOKUP(B32,'[1]School Codes'!$F$2:$N$103,9,FALSE)</f>
        <v>2117PnIX</v>
      </c>
      <c r="B32" s="5">
        <v>8922117</v>
      </c>
      <c r="C32" s="5" t="s">
        <v>62</v>
      </c>
      <c r="D32" s="1" t="s">
        <v>42</v>
      </c>
      <c r="E32" s="6">
        <v>165</v>
      </c>
      <c r="F32" s="7">
        <v>163</v>
      </c>
      <c r="G32" s="99">
        <v>163</v>
      </c>
      <c r="H32" s="8">
        <v>-2</v>
      </c>
      <c r="I32" s="109">
        <v>161</v>
      </c>
      <c r="J32" s="109">
        <f t="shared" si="0"/>
        <v>-2</v>
      </c>
      <c r="K32" s="9">
        <v>217800</v>
      </c>
      <c r="L32" s="7">
        <v>215160</v>
      </c>
      <c r="M32" s="98">
        <v>215160</v>
      </c>
      <c r="N32" s="8">
        <v>-2640</v>
      </c>
      <c r="O32" s="109">
        <f>I32*O3</f>
        <v>212520</v>
      </c>
      <c r="P32" s="109">
        <f t="shared" si="1"/>
        <v>-2640</v>
      </c>
      <c r="Q32" s="6">
        <v>0</v>
      </c>
      <c r="R32" s="7">
        <v>0</v>
      </c>
      <c r="S32" s="98">
        <v>0</v>
      </c>
      <c r="T32" s="8">
        <v>0</v>
      </c>
      <c r="U32" s="109">
        <v>0</v>
      </c>
      <c r="V32" s="109">
        <f t="shared" si="2"/>
        <v>0</v>
      </c>
      <c r="W32" s="9">
        <v>0</v>
      </c>
      <c r="X32" s="7">
        <v>0</v>
      </c>
      <c r="Y32" s="98">
        <v>0</v>
      </c>
      <c r="Z32" s="8">
        <v>0</v>
      </c>
      <c r="AA32" s="109">
        <f>U32*AA3</f>
        <v>0</v>
      </c>
      <c r="AB32" s="109">
        <f t="shared" si="3"/>
        <v>0</v>
      </c>
      <c r="AC32" s="6">
        <v>217800</v>
      </c>
      <c r="AD32" s="7">
        <v>215160</v>
      </c>
      <c r="AE32" s="98">
        <v>215160</v>
      </c>
      <c r="AF32" s="8">
        <v>-2640</v>
      </c>
      <c r="AG32" s="109">
        <f t="shared" si="4"/>
        <v>212520</v>
      </c>
      <c r="AH32" s="109">
        <f t="shared" si="5"/>
        <v>-2640</v>
      </c>
      <c r="AI32" s="6">
        <v>1</v>
      </c>
      <c r="AJ32" s="7">
        <v>0</v>
      </c>
      <c r="AK32" s="98">
        <v>0</v>
      </c>
      <c r="AL32" s="8">
        <v>-1</v>
      </c>
      <c r="AM32" s="109">
        <v>0</v>
      </c>
      <c r="AN32" s="109">
        <f t="shared" si="6"/>
        <v>0</v>
      </c>
      <c r="AO32" s="6">
        <v>300</v>
      </c>
      <c r="AP32" s="7">
        <v>0</v>
      </c>
      <c r="AQ32" s="98">
        <v>0</v>
      </c>
      <c r="AR32" s="8">
        <v>-300</v>
      </c>
      <c r="AS32" s="109">
        <f>AM32*AS3</f>
        <v>0</v>
      </c>
      <c r="AT32" s="109">
        <f t="shared" si="7"/>
        <v>0</v>
      </c>
      <c r="AU32" s="6">
        <v>9</v>
      </c>
      <c r="AV32" s="7">
        <v>8</v>
      </c>
      <c r="AW32" s="98">
        <v>8</v>
      </c>
      <c r="AX32" s="8">
        <v>-1</v>
      </c>
      <c r="AY32" s="109">
        <v>8</v>
      </c>
      <c r="AZ32" s="109">
        <f t="shared" si="8"/>
        <v>0</v>
      </c>
      <c r="BA32" s="6">
        <v>17100</v>
      </c>
      <c r="BB32" s="7">
        <v>15200</v>
      </c>
      <c r="BC32" s="98">
        <v>15200</v>
      </c>
      <c r="BD32" s="8">
        <v>-1900</v>
      </c>
      <c r="BE32" s="109">
        <f t="shared" si="9"/>
        <v>15200</v>
      </c>
      <c r="BF32" s="109">
        <f t="shared" si="10"/>
        <v>0</v>
      </c>
      <c r="BG32" s="6">
        <v>235200</v>
      </c>
      <c r="BH32" s="10">
        <v>230360</v>
      </c>
      <c r="BI32" s="98">
        <v>230360</v>
      </c>
      <c r="BJ32" s="8">
        <f t="shared" si="11"/>
        <v>-4840</v>
      </c>
      <c r="BK32" s="120">
        <f t="shared" si="12"/>
        <v>227720</v>
      </c>
      <c r="BL32" s="109">
        <f t="shared" si="13"/>
        <v>-2640</v>
      </c>
      <c r="BM32" s="121">
        <f t="shared" si="14"/>
        <v>-2640</v>
      </c>
    </row>
    <row r="33" spans="1:65" x14ac:dyDescent="0.25">
      <c r="A33" t="str">
        <f>VLOOKUP(B33,'[1]School Codes'!$F$2:$N$103,9,FALSE)</f>
        <v>2157suKk</v>
      </c>
      <c r="B33" s="5">
        <v>8922157</v>
      </c>
      <c r="C33" s="5" t="s">
        <v>63</v>
      </c>
      <c r="D33" s="1" t="s">
        <v>42</v>
      </c>
      <c r="E33" s="6">
        <v>119</v>
      </c>
      <c r="F33" s="7">
        <v>122</v>
      </c>
      <c r="G33" s="99">
        <v>122</v>
      </c>
      <c r="H33" s="8">
        <v>3</v>
      </c>
      <c r="I33" s="109">
        <v>122</v>
      </c>
      <c r="J33" s="109">
        <f t="shared" si="0"/>
        <v>0</v>
      </c>
      <c r="K33" s="9">
        <v>157080</v>
      </c>
      <c r="L33" s="7">
        <v>161040</v>
      </c>
      <c r="M33" s="98">
        <v>161040</v>
      </c>
      <c r="N33" s="8">
        <v>3960</v>
      </c>
      <c r="O33" s="109">
        <f>I33*O3</f>
        <v>161040</v>
      </c>
      <c r="P33" s="109">
        <f t="shared" si="1"/>
        <v>0</v>
      </c>
      <c r="Q33" s="6">
        <v>0</v>
      </c>
      <c r="R33" s="7">
        <v>0</v>
      </c>
      <c r="S33" s="98">
        <v>0</v>
      </c>
      <c r="T33" s="8">
        <v>0</v>
      </c>
      <c r="U33" s="109">
        <v>0</v>
      </c>
      <c r="V33" s="109">
        <f t="shared" si="2"/>
        <v>0</v>
      </c>
      <c r="W33" s="9">
        <v>0</v>
      </c>
      <c r="X33" s="7">
        <v>0</v>
      </c>
      <c r="Y33" s="98">
        <v>0</v>
      </c>
      <c r="Z33" s="8">
        <v>0</v>
      </c>
      <c r="AA33" s="109">
        <f>U33*AA3</f>
        <v>0</v>
      </c>
      <c r="AB33" s="109">
        <f t="shared" si="3"/>
        <v>0</v>
      </c>
      <c r="AC33" s="6">
        <v>157080</v>
      </c>
      <c r="AD33" s="7">
        <v>161040</v>
      </c>
      <c r="AE33" s="98">
        <v>161040</v>
      </c>
      <c r="AF33" s="8">
        <v>3960</v>
      </c>
      <c r="AG33" s="109">
        <f t="shared" si="4"/>
        <v>161040</v>
      </c>
      <c r="AH33" s="109">
        <f t="shared" si="5"/>
        <v>0</v>
      </c>
      <c r="AI33" s="6">
        <v>0</v>
      </c>
      <c r="AJ33" s="7">
        <v>0</v>
      </c>
      <c r="AK33" s="98">
        <v>0</v>
      </c>
      <c r="AL33" s="8">
        <v>0</v>
      </c>
      <c r="AM33" s="109">
        <v>0</v>
      </c>
      <c r="AN33" s="109">
        <f t="shared" si="6"/>
        <v>0</v>
      </c>
      <c r="AO33" s="6">
        <v>0</v>
      </c>
      <c r="AP33" s="7">
        <v>0</v>
      </c>
      <c r="AQ33" s="98">
        <v>0</v>
      </c>
      <c r="AR33" s="8">
        <v>0</v>
      </c>
      <c r="AS33" s="109">
        <f>AM33*AS3</f>
        <v>0</v>
      </c>
      <c r="AT33" s="109">
        <f t="shared" si="7"/>
        <v>0</v>
      </c>
      <c r="AU33" s="6">
        <v>0</v>
      </c>
      <c r="AV33" s="7">
        <v>0</v>
      </c>
      <c r="AW33" s="98">
        <v>0</v>
      </c>
      <c r="AX33" s="8">
        <v>0</v>
      </c>
      <c r="AY33" s="109">
        <v>0</v>
      </c>
      <c r="AZ33" s="109">
        <f t="shared" si="8"/>
        <v>0</v>
      </c>
      <c r="BA33" s="6">
        <v>0</v>
      </c>
      <c r="BB33" s="7">
        <v>0</v>
      </c>
      <c r="BC33" s="98">
        <v>0</v>
      </c>
      <c r="BD33" s="8">
        <v>0</v>
      </c>
      <c r="BE33" s="109">
        <f t="shared" si="9"/>
        <v>0</v>
      </c>
      <c r="BF33" s="109">
        <f t="shared" si="10"/>
        <v>0</v>
      </c>
      <c r="BG33" s="6">
        <v>157080</v>
      </c>
      <c r="BH33" s="10">
        <v>161040</v>
      </c>
      <c r="BI33" s="98">
        <v>161040</v>
      </c>
      <c r="BJ33" s="8">
        <f t="shared" si="11"/>
        <v>3960</v>
      </c>
      <c r="BK33" s="120">
        <f t="shared" si="12"/>
        <v>161040</v>
      </c>
      <c r="BL33" s="109">
        <f t="shared" si="13"/>
        <v>0</v>
      </c>
      <c r="BM33" s="121">
        <f t="shared" si="14"/>
        <v>0</v>
      </c>
    </row>
    <row r="34" spans="1:65" x14ac:dyDescent="0.25">
      <c r="A34" t="str">
        <f>VLOOKUP(B34,'[1]School Codes'!$F$2:$N$103,9,FALSE)</f>
        <v>3327puJp</v>
      </c>
      <c r="B34" s="5">
        <v>8923327</v>
      </c>
      <c r="C34" s="5" t="s">
        <v>13</v>
      </c>
      <c r="D34" s="1" t="s">
        <v>42</v>
      </c>
      <c r="E34" s="6">
        <v>106</v>
      </c>
      <c r="F34" s="7">
        <v>105</v>
      </c>
      <c r="G34" s="99">
        <v>105</v>
      </c>
      <c r="H34" s="8">
        <v>-1</v>
      </c>
      <c r="I34" s="109">
        <v>105</v>
      </c>
      <c r="J34" s="109">
        <f t="shared" si="0"/>
        <v>0</v>
      </c>
      <c r="K34" s="9">
        <v>139920</v>
      </c>
      <c r="L34" s="7">
        <v>138600</v>
      </c>
      <c r="M34" s="98">
        <v>138600</v>
      </c>
      <c r="N34" s="8">
        <v>-1320</v>
      </c>
      <c r="O34" s="109">
        <f>I34*O3</f>
        <v>138600</v>
      </c>
      <c r="P34" s="109">
        <f t="shared" si="1"/>
        <v>0</v>
      </c>
      <c r="Q34" s="6">
        <v>0</v>
      </c>
      <c r="R34" s="7">
        <v>0</v>
      </c>
      <c r="S34" s="98">
        <v>0</v>
      </c>
      <c r="T34" s="8">
        <v>0</v>
      </c>
      <c r="U34" s="109">
        <v>0</v>
      </c>
      <c r="V34" s="109">
        <f t="shared" si="2"/>
        <v>0</v>
      </c>
      <c r="W34" s="9">
        <v>0</v>
      </c>
      <c r="X34" s="7">
        <v>0</v>
      </c>
      <c r="Y34" s="98">
        <v>0</v>
      </c>
      <c r="Z34" s="8">
        <v>0</v>
      </c>
      <c r="AA34" s="109">
        <f>U34*AA3</f>
        <v>0</v>
      </c>
      <c r="AB34" s="109">
        <f t="shared" si="3"/>
        <v>0</v>
      </c>
      <c r="AC34" s="6">
        <v>139920</v>
      </c>
      <c r="AD34" s="7">
        <v>138600</v>
      </c>
      <c r="AE34" s="98">
        <v>138600</v>
      </c>
      <c r="AF34" s="8">
        <v>-1320</v>
      </c>
      <c r="AG34" s="109">
        <f t="shared" si="4"/>
        <v>138600</v>
      </c>
      <c r="AH34" s="109">
        <f t="shared" si="5"/>
        <v>0</v>
      </c>
      <c r="AI34" s="6">
        <v>2</v>
      </c>
      <c r="AJ34" s="7">
        <v>1</v>
      </c>
      <c r="AK34" s="98">
        <v>1</v>
      </c>
      <c r="AL34" s="8">
        <v>-1</v>
      </c>
      <c r="AM34" s="109">
        <v>1</v>
      </c>
      <c r="AN34" s="109">
        <f t="shared" si="6"/>
        <v>0</v>
      </c>
      <c r="AO34" s="6">
        <v>600</v>
      </c>
      <c r="AP34" s="7">
        <v>300</v>
      </c>
      <c r="AQ34" s="98">
        <v>300</v>
      </c>
      <c r="AR34" s="8">
        <v>-300</v>
      </c>
      <c r="AS34" s="109">
        <f>AM34*AS3</f>
        <v>300</v>
      </c>
      <c r="AT34" s="109">
        <f t="shared" si="7"/>
        <v>0</v>
      </c>
      <c r="AU34" s="6">
        <v>2</v>
      </c>
      <c r="AV34" s="7">
        <v>0</v>
      </c>
      <c r="AW34" s="98">
        <v>0</v>
      </c>
      <c r="AX34" s="8">
        <v>-2</v>
      </c>
      <c r="AY34" s="109">
        <v>0</v>
      </c>
      <c r="AZ34" s="109">
        <f t="shared" si="8"/>
        <v>0</v>
      </c>
      <c r="BA34" s="6">
        <v>3800</v>
      </c>
      <c r="BB34" s="7">
        <v>0</v>
      </c>
      <c r="BC34" s="98">
        <v>0</v>
      </c>
      <c r="BD34" s="8">
        <v>-3800</v>
      </c>
      <c r="BE34" s="109">
        <f t="shared" si="9"/>
        <v>0</v>
      </c>
      <c r="BF34" s="109">
        <f t="shared" si="10"/>
        <v>0</v>
      </c>
      <c r="BG34" s="6">
        <v>144320</v>
      </c>
      <c r="BH34" s="10">
        <v>138900</v>
      </c>
      <c r="BI34" s="98">
        <v>138900</v>
      </c>
      <c r="BJ34" s="8">
        <f t="shared" si="11"/>
        <v>-5420</v>
      </c>
      <c r="BK34" s="120">
        <f t="shared" si="12"/>
        <v>138900</v>
      </c>
      <c r="BL34" s="109">
        <f t="shared" si="13"/>
        <v>0</v>
      </c>
      <c r="BM34" s="121">
        <f t="shared" si="14"/>
        <v>0</v>
      </c>
    </row>
    <row r="35" spans="1:65" x14ac:dyDescent="0.25">
      <c r="A35" t="str">
        <f>VLOOKUP(B35,'[1]School Codes'!$F$2:$N$103,9,FALSE)</f>
        <v>2935BcLf</v>
      </c>
      <c r="B35" s="5">
        <v>8922935</v>
      </c>
      <c r="C35" s="5" t="s">
        <v>64</v>
      </c>
      <c r="D35" s="122" t="s">
        <v>175</v>
      </c>
      <c r="E35" s="6">
        <v>170</v>
      </c>
      <c r="F35" s="7">
        <v>173</v>
      </c>
      <c r="G35" s="99">
        <v>173</v>
      </c>
      <c r="H35" s="8">
        <v>3</v>
      </c>
      <c r="I35" s="109">
        <v>173</v>
      </c>
      <c r="J35" s="109">
        <f t="shared" si="0"/>
        <v>0</v>
      </c>
      <c r="K35" s="9">
        <v>224400</v>
      </c>
      <c r="L35" s="7">
        <v>228360</v>
      </c>
      <c r="M35" s="98">
        <v>228360</v>
      </c>
      <c r="N35" s="8">
        <v>3960</v>
      </c>
      <c r="O35" s="109">
        <f>I35*O3</f>
        <v>228360</v>
      </c>
      <c r="P35" s="109">
        <f t="shared" si="1"/>
        <v>0</v>
      </c>
      <c r="Q35" s="6">
        <v>0</v>
      </c>
      <c r="R35" s="7">
        <v>0</v>
      </c>
      <c r="S35" s="98">
        <v>0</v>
      </c>
      <c r="T35" s="8">
        <v>0</v>
      </c>
      <c r="U35" s="109">
        <v>0</v>
      </c>
      <c r="V35" s="109">
        <f t="shared" si="2"/>
        <v>0</v>
      </c>
      <c r="W35" s="9">
        <v>0</v>
      </c>
      <c r="X35" s="7">
        <v>0</v>
      </c>
      <c r="Y35" s="98">
        <v>0</v>
      </c>
      <c r="Z35" s="8">
        <v>0</v>
      </c>
      <c r="AA35" s="109">
        <f>U35*AA3</f>
        <v>0</v>
      </c>
      <c r="AB35" s="109">
        <f t="shared" si="3"/>
        <v>0</v>
      </c>
      <c r="AC35" s="6">
        <v>224400</v>
      </c>
      <c r="AD35" s="7">
        <v>228360</v>
      </c>
      <c r="AE35" s="98">
        <v>228360</v>
      </c>
      <c r="AF35" s="8">
        <v>3960</v>
      </c>
      <c r="AG35" s="109">
        <f t="shared" si="4"/>
        <v>228360</v>
      </c>
      <c r="AH35" s="109">
        <f t="shared" si="5"/>
        <v>0</v>
      </c>
      <c r="AI35" s="6">
        <v>3</v>
      </c>
      <c r="AJ35" s="7">
        <v>3</v>
      </c>
      <c r="AK35" s="98">
        <v>3</v>
      </c>
      <c r="AL35" s="8">
        <v>0</v>
      </c>
      <c r="AM35" s="109">
        <v>3</v>
      </c>
      <c r="AN35" s="109">
        <f t="shared" si="6"/>
        <v>0</v>
      </c>
      <c r="AO35" s="6">
        <v>900</v>
      </c>
      <c r="AP35" s="7">
        <v>900</v>
      </c>
      <c r="AQ35" s="98">
        <v>900</v>
      </c>
      <c r="AR35" s="8">
        <v>0</v>
      </c>
      <c r="AS35" s="109">
        <f>AM35*AS3</f>
        <v>900</v>
      </c>
      <c r="AT35" s="109">
        <f t="shared" si="7"/>
        <v>0</v>
      </c>
      <c r="AU35" s="6">
        <v>4</v>
      </c>
      <c r="AV35" s="7">
        <v>9</v>
      </c>
      <c r="AW35" s="98">
        <v>9</v>
      </c>
      <c r="AX35" s="8">
        <v>5</v>
      </c>
      <c r="AY35" s="109">
        <v>9</v>
      </c>
      <c r="AZ35" s="109">
        <f t="shared" si="8"/>
        <v>0</v>
      </c>
      <c r="BA35" s="6">
        <v>7600</v>
      </c>
      <c r="BB35" s="7">
        <v>17100</v>
      </c>
      <c r="BC35" s="98">
        <v>17100</v>
      </c>
      <c r="BD35" s="8">
        <v>9500</v>
      </c>
      <c r="BE35" s="109">
        <f t="shared" si="9"/>
        <v>17100</v>
      </c>
      <c r="BF35" s="109">
        <f t="shared" si="10"/>
        <v>0</v>
      </c>
      <c r="BG35" s="6">
        <v>232900</v>
      </c>
      <c r="BH35" s="10">
        <v>246360</v>
      </c>
      <c r="BI35" s="98">
        <v>246360</v>
      </c>
      <c r="BJ35" s="8">
        <f t="shared" si="11"/>
        <v>13460</v>
      </c>
      <c r="BK35" s="120">
        <f t="shared" si="12"/>
        <v>246360</v>
      </c>
      <c r="BL35" s="109">
        <f t="shared" si="13"/>
        <v>0</v>
      </c>
      <c r="BM35" s="121">
        <f t="shared" si="14"/>
        <v>0</v>
      </c>
    </row>
    <row r="36" spans="1:65" x14ac:dyDescent="0.25">
      <c r="A36" t="str">
        <f>VLOOKUP(B36,'[1]School Codes'!$F$2:$N$103,9,FALSE)</f>
        <v>4026qTkR</v>
      </c>
      <c r="B36" s="5">
        <v>8924026</v>
      </c>
      <c r="C36" s="5" t="s">
        <v>65</v>
      </c>
      <c r="D36" s="1" t="s">
        <v>66</v>
      </c>
      <c r="E36" s="6">
        <v>0</v>
      </c>
      <c r="F36" s="7">
        <v>0</v>
      </c>
      <c r="G36" s="99">
        <v>0</v>
      </c>
      <c r="H36" s="8">
        <v>0</v>
      </c>
      <c r="I36" s="109">
        <v>0</v>
      </c>
      <c r="J36" s="109">
        <f t="shared" ref="J36:J67" si="15">I36-G36</f>
        <v>0</v>
      </c>
      <c r="K36" s="9">
        <v>0</v>
      </c>
      <c r="L36" s="7">
        <v>0</v>
      </c>
      <c r="M36" s="98">
        <v>0</v>
      </c>
      <c r="N36" s="8">
        <v>0</v>
      </c>
      <c r="O36" s="109">
        <f>I36*O3</f>
        <v>0</v>
      </c>
      <c r="P36" s="109">
        <f t="shared" ref="P36:P67" si="16">O36-M36</f>
        <v>0</v>
      </c>
      <c r="Q36" s="6">
        <v>696</v>
      </c>
      <c r="R36" s="7">
        <v>700</v>
      </c>
      <c r="S36" s="98">
        <v>700</v>
      </c>
      <c r="T36" s="8">
        <v>4</v>
      </c>
      <c r="U36" s="109">
        <v>699</v>
      </c>
      <c r="V36" s="109">
        <f t="shared" ref="V36:V67" si="17">U36-S36</f>
        <v>-1</v>
      </c>
      <c r="W36" s="9">
        <v>650760</v>
      </c>
      <c r="X36" s="7">
        <v>654500</v>
      </c>
      <c r="Y36" s="98">
        <v>654500</v>
      </c>
      <c r="Z36" s="8">
        <v>3740</v>
      </c>
      <c r="AA36" s="109">
        <f>U36*AA3</f>
        <v>653565</v>
      </c>
      <c r="AB36" s="109">
        <f t="shared" ref="AB36:AB67" si="18">AA36-Y36</f>
        <v>-935</v>
      </c>
      <c r="AC36" s="6">
        <v>650760</v>
      </c>
      <c r="AD36" s="7">
        <v>654500</v>
      </c>
      <c r="AE36" s="98">
        <v>654500</v>
      </c>
      <c r="AF36" s="8">
        <v>3740</v>
      </c>
      <c r="AG36" s="109">
        <f t="shared" ref="AG36:AG67" si="19">O36+AA36</f>
        <v>653565</v>
      </c>
      <c r="AH36" s="109">
        <f t="shared" ref="AH36:AH67" si="20">AG36-AE36</f>
        <v>-935</v>
      </c>
      <c r="AI36" s="6">
        <v>0</v>
      </c>
      <c r="AJ36" s="7">
        <v>1</v>
      </c>
      <c r="AK36" s="98">
        <v>1</v>
      </c>
      <c r="AL36" s="8">
        <v>1</v>
      </c>
      <c r="AM36" s="109">
        <v>1</v>
      </c>
      <c r="AN36" s="109">
        <f t="shared" ref="AN36:AN67" si="21">AM36-AK36</f>
        <v>0</v>
      </c>
      <c r="AO36" s="6">
        <v>0</v>
      </c>
      <c r="AP36" s="7">
        <v>300</v>
      </c>
      <c r="AQ36" s="98">
        <v>300</v>
      </c>
      <c r="AR36" s="8">
        <v>300</v>
      </c>
      <c r="AS36" s="109">
        <f>AM36*AS3</f>
        <v>300</v>
      </c>
      <c r="AT36" s="109">
        <f t="shared" ref="AT36:AT67" si="22">AS36-AQ36</f>
        <v>0</v>
      </c>
      <c r="AU36" s="6">
        <v>2</v>
      </c>
      <c r="AV36" s="7">
        <v>1</v>
      </c>
      <c r="AW36" s="98">
        <v>1</v>
      </c>
      <c r="AX36" s="8">
        <v>-1</v>
      </c>
      <c r="AY36" s="109">
        <v>1</v>
      </c>
      <c r="AZ36" s="109">
        <f t="shared" ref="AZ36:AZ67" si="23">AY36-AW36</f>
        <v>0</v>
      </c>
      <c r="BA36" s="6">
        <v>3800</v>
      </c>
      <c r="BB36" s="7">
        <v>1900</v>
      </c>
      <c r="BC36" s="98">
        <v>1900</v>
      </c>
      <c r="BD36" s="8">
        <v>-1900</v>
      </c>
      <c r="BE36" s="109">
        <f t="shared" ref="BE36:BE67" si="24">AY36*$BE$3</f>
        <v>1900</v>
      </c>
      <c r="BF36" s="109">
        <f t="shared" ref="BF36:BF67" si="25">BE36-BC36</f>
        <v>0</v>
      </c>
      <c r="BG36" s="6">
        <v>654560</v>
      </c>
      <c r="BH36" s="10">
        <v>656700</v>
      </c>
      <c r="BI36" s="98">
        <v>656700</v>
      </c>
      <c r="BJ36" s="8">
        <f t="shared" ref="BJ36:BJ67" si="26">SUM(BD36+AR36+AF36)</f>
        <v>2140</v>
      </c>
      <c r="BK36" s="120">
        <f t="shared" ref="BK36:BK67" si="27">SUM(AG36+AS36+BE36)</f>
        <v>655765</v>
      </c>
      <c r="BL36" s="109">
        <f t="shared" ref="BL36:BL67" si="28">BK36-BI36</f>
        <v>-935</v>
      </c>
      <c r="BM36" s="121">
        <f t="shared" ref="BM36:BM67" si="29">P36+AT36+BF36+AB36</f>
        <v>-935</v>
      </c>
    </row>
    <row r="37" spans="1:65" x14ac:dyDescent="0.25">
      <c r="A37" t="str">
        <f>VLOOKUP(B37,'[1]School Codes'!$F$2:$N$103,9,FALSE)</f>
        <v>1109Psbf</v>
      </c>
      <c r="B37" s="11">
        <v>8921109</v>
      </c>
      <c r="C37" s="11" t="s">
        <v>5</v>
      </c>
      <c r="D37" s="1" t="s">
        <v>67</v>
      </c>
      <c r="E37" s="6">
        <v>0</v>
      </c>
      <c r="F37" s="7">
        <v>0</v>
      </c>
      <c r="G37" s="99">
        <v>0</v>
      </c>
      <c r="H37" s="8">
        <v>0</v>
      </c>
      <c r="I37" s="109">
        <v>0</v>
      </c>
      <c r="J37" s="109">
        <f t="shared" si="15"/>
        <v>0</v>
      </c>
      <c r="K37" s="9">
        <v>0</v>
      </c>
      <c r="L37" s="7">
        <v>0</v>
      </c>
      <c r="M37" s="98">
        <v>0</v>
      </c>
      <c r="N37" s="8">
        <v>0</v>
      </c>
      <c r="O37" s="109">
        <f>I37*O3</f>
        <v>0</v>
      </c>
      <c r="P37" s="109">
        <f t="shared" si="16"/>
        <v>0</v>
      </c>
      <c r="Q37" s="6">
        <v>0</v>
      </c>
      <c r="R37" s="7">
        <v>1</v>
      </c>
      <c r="S37" s="98">
        <v>1</v>
      </c>
      <c r="T37" s="8">
        <v>1</v>
      </c>
      <c r="U37" s="109">
        <v>1</v>
      </c>
      <c r="V37" s="109">
        <f t="shared" si="17"/>
        <v>0</v>
      </c>
      <c r="W37" s="9">
        <v>0</v>
      </c>
      <c r="X37" s="7">
        <v>935</v>
      </c>
      <c r="Y37" s="98">
        <v>935</v>
      </c>
      <c r="Z37" s="8">
        <v>935</v>
      </c>
      <c r="AA37" s="109">
        <f>U37*AA3</f>
        <v>935</v>
      </c>
      <c r="AB37" s="109">
        <f t="shared" si="18"/>
        <v>0</v>
      </c>
      <c r="AC37" s="6">
        <v>0</v>
      </c>
      <c r="AD37" s="7">
        <v>935</v>
      </c>
      <c r="AE37" s="98">
        <v>935</v>
      </c>
      <c r="AF37" s="8">
        <v>935</v>
      </c>
      <c r="AG37" s="109">
        <f t="shared" si="19"/>
        <v>935</v>
      </c>
      <c r="AH37" s="109">
        <f t="shared" si="20"/>
        <v>0</v>
      </c>
      <c r="AI37" s="6">
        <v>0</v>
      </c>
      <c r="AJ37" s="7">
        <v>0</v>
      </c>
      <c r="AK37" s="98">
        <v>0</v>
      </c>
      <c r="AL37" s="8">
        <v>0</v>
      </c>
      <c r="AM37" s="109">
        <v>0</v>
      </c>
      <c r="AN37" s="109">
        <f t="shared" si="21"/>
        <v>0</v>
      </c>
      <c r="AO37" s="6">
        <v>0</v>
      </c>
      <c r="AP37" s="7">
        <v>0</v>
      </c>
      <c r="AQ37" s="98">
        <v>0</v>
      </c>
      <c r="AR37" s="8">
        <v>0</v>
      </c>
      <c r="AS37" s="109">
        <f>AM37*AS3</f>
        <v>0</v>
      </c>
      <c r="AT37" s="109">
        <f t="shared" si="22"/>
        <v>0</v>
      </c>
      <c r="AU37" s="6">
        <v>0</v>
      </c>
      <c r="AV37" s="7">
        <v>0</v>
      </c>
      <c r="AW37" s="98">
        <v>0</v>
      </c>
      <c r="AX37" s="8">
        <v>0</v>
      </c>
      <c r="AY37" s="109">
        <v>0</v>
      </c>
      <c r="AZ37" s="109">
        <f t="shared" si="23"/>
        <v>0</v>
      </c>
      <c r="BA37" s="6">
        <v>0</v>
      </c>
      <c r="BB37" s="7">
        <v>0</v>
      </c>
      <c r="BC37" s="98">
        <v>0</v>
      </c>
      <c r="BD37" s="8">
        <v>0</v>
      </c>
      <c r="BE37" s="109">
        <f t="shared" si="24"/>
        <v>0</v>
      </c>
      <c r="BF37" s="109">
        <f t="shared" si="25"/>
        <v>0</v>
      </c>
      <c r="BG37" s="6">
        <v>0</v>
      </c>
      <c r="BH37" s="10">
        <v>935</v>
      </c>
      <c r="BI37" s="98">
        <v>935</v>
      </c>
      <c r="BJ37" s="8">
        <f t="shared" si="26"/>
        <v>935</v>
      </c>
      <c r="BK37" s="120">
        <f t="shared" si="27"/>
        <v>935</v>
      </c>
      <c r="BL37" s="109">
        <f t="shared" si="28"/>
        <v>0</v>
      </c>
      <c r="BM37" s="121">
        <f t="shared" si="29"/>
        <v>0</v>
      </c>
    </row>
    <row r="38" spans="1:65" x14ac:dyDescent="0.25">
      <c r="A38" t="str">
        <f>VLOOKUP(B38,'[1]School Codes'!$F$2:$N$103,9,FALSE)</f>
        <v>7035tAdH</v>
      </c>
      <c r="B38" s="12">
        <v>8927035</v>
      </c>
      <c r="C38" s="12" t="s">
        <v>68</v>
      </c>
      <c r="D38" s="1" t="s">
        <v>69</v>
      </c>
      <c r="E38" s="6">
        <v>30</v>
      </c>
      <c r="F38" s="7">
        <v>33</v>
      </c>
      <c r="G38" s="99">
        <v>33</v>
      </c>
      <c r="H38" s="8">
        <v>3</v>
      </c>
      <c r="I38" s="109">
        <v>33</v>
      </c>
      <c r="J38" s="109">
        <f t="shared" si="15"/>
        <v>0</v>
      </c>
      <c r="K38" s="9">
        <v>39600</v>
      </c>
      <c r="L38" s="7">
        <v>43560</v>
      </c>
      <c r="M38" s="98">
        <v>43560</v>
      </c>
      <c r="N38" s="8">
        <v>3960</v>
      </c>
      <c r="O38" s="109">
        <f>I38*O3</f>
        <v>43560</v>
      </c>
      <c r="P38" s="109">
        <f t="shared" si="16"/>
        <v>0</v>
      </c>
      <c r="Q38" s="6">
        <v>11</v>
      </c>
      <c r="R38" s="7">
        <v>14</v>
      </c>
      <c r="S38" s="98">
        <v>14</v>
      </c>
      <c r="T38" s="8">
        <v>3</v>
      </c>
      <c r="U38" s="109">
        <v>14</v>
      </c>
      <c r="V38" s="109">
        <f t="shared" si="17"/>
        <v>0</v>
      </c>
      <c r="W38" s="9">
        <v>10285</v>
      </c>
      <c r="X38" s="7">
        <v>13090</v>
      </c>
      <c r="Y38" s="98">
        <v>13090</v>
      </c>
      <c r="Z38" s="8">
        <v>2805</v>
      </c>
      <c r="AA38" s="109">
        <f>U38*AA3</f>
        <v>13090</v>
      </c>
      <c r="AB38" s="109">
        <f t="shared" si="18"/>
        <v>0</v>
      </c>
      <c r="AC38" s="6">
        <v>49885</v>
      </c>
      <c r="AD38" s="7">
        <v>56650</v>
      </c>
      <c r="AE38" s="98">
        <v>56650</v>
      </c>
      <c r="AF38" s="8">
        <v>6765</v>
      </c>
      <c r="AG38" s="109">
        <f t="shared" si="19"/>
        <v>56650</v>
      </c>
      <c r="AH38" s="109">
        <f t="shared" si="20"/>
        <v>0</v>
      </c>
      <c r="AI38" s="6">
        <v>0</v>
      </c>
      <c r="AJ38" s="7">
        <v>1</v>
      </c>
      <c r="AK38" s="98">
        <v>1</v>
      </c>
      <c r="AL38" s="8">
        <v>1</v>
      </c>
      <c r="AM38" s="109">
        <v>1</v>
      </c>
      <c r="AN38" s="109">
        <f t="shared" si="21"/>
        <v>0</v>
      </c>
      <c r="AO38" s="6">
        <v>0</v>
      </c>
      <c r="AP38" s="7">
        <v>300</v>
      </c>
      <c r="AQ38" s="98">
        <v>300</v>
      </c>
      <c r="AR38" s="8">
        <v>300</v>
      </c>
      <c r="AS38" s="109">
        <f>AM38*AS3</f>
        <v>300</v>
      </c>
      <c r="AT38" s="109">
        <f t="shared" si="22"/>
        <v>0</v>
      </c>
      <c r="AU38" s="6">
        <v>0</v>
      </c>
      <c r="AV38" s="7">
        <v>0</v>
      </c>
      <c r="AW38" s="98">
        <v>0</v>
      </c>
      <c r="AX38" s="8">
        <v>0</v>
      </c>
      <c r="AY38" s="109">
        <v>0</v>
      </c>
      <c r="AZ38" s="109">
        <f t="shared" si="23"/>
        <v>0</v>
      </c>
      <c r="BA38" s="6">
        <v>0</v>
      </c>
      <c r="BB38" s="7">
        <v>0</v>
      </c>
      <c r="BC38" s="98">
        <v>0</v>
      </c>
      <c r="BD38" s="8">
        <v>0</v>
      </c>
      <c r="BE38" s="109">
        <f t="shared" si="24"/>
        <v>0</v>
      </c>
      <c r="BF38" s="109">
        <f t="shared" si="25"/>
        <v>0</v>
      </c>
      <c r="BG38" s="6">
        <v>49885</v>
      </c>
      <c r="BH38" s="10">
        <v>56950</v>
      </c>
      <c r="BI38" s="98">
        <v>56950</v>
      </c>
      <c r="BJ38" s="8">
        <f t="shared" si="26"/>
        <v>7065</v>
      </c>
      <c r="BK38" s="120">
        <f t="shared" si="27"/>
        <v>56950</v>
      </c>
      <c r="BL38" s="109">
        <f t="shared" si="28"/>
        <v>0</v>
      </c>
      <c r="BM38" s="121">
        <f t="shared" si="29"/>
        <v>0</v>
      </c>
    </row>
    <row r="39" spans="1:65" x14ac:dyDescent="0.25">
      <c r="A39" t="str">
        <f>VLOOKUP(B39,'[1]School Codes'!$F$2:$N$103,9,FALSE)</f>
        <v>7042NwsN</v>
      </c>
      <c r="B39" s="12">
        <v>8927042</v>
      </c>
      <c r="C39" s="12" t="s">
        <v>70</v>
      </c>
      <c r="D39" s="1" t="s">
        <v>69</v>
      </c>
      <c r="E39" s="6">
        <v>26</v>
      </c>
      <c r="F39" s="7">
        <v>23</v>
      </c>
      <c r="G39" s="99">
        <v>23</v>
      </c>
      <c r="H39" s="8">
        <v>-3</v>
      </c>
      <c r="I39" s="109">
        <v>23</v>
      </c>
      <c r="J39" s="109">
        <f t="shared" si="15"/>
        <v>0</v>
      </c>
      <c r="K39" s="9">
        <v>34320</v>
      </c>
      <c r="L39" s="7">
        <v>30360</v>
      </c>
      <c r="M39" s="98">
        <v>30360</v>
      </c>
      <c r="N39" s="8">
        <v>-3960</v>
      </c>
      <c r="O39" s="109">
        <f>I39*O3</f>
        <v>30360</v>
      </c>
      <c r="P39" s="109">
        <f t="shared" si="16"/>
        <v>0</v>
      </c>
      <c r="Q39" s="6">
        <v>28</v>
      </c>
      <c r="R39" s="7">
        <v>29</v>
      </c>
      <c r="S39" s="98">
        <v>29</v>
      </c>
      <c r="T39" s="8">
        <v>1</v>
      </c>
      <c r="U39" s="109">
        <v>29</v>
      </c>
      <c r="V39" s="109">
        <f t="shared" si="17"/>
        <v>0</v>
      </c>
      <c r="W39" s="9">
        <v>26180</v>
      </c>
      <c r="X39" s="7">
        <v>27115</v>
      </c>
      <c r="Y39" s="98">
        <v>27115</v>
      </c>
      <c r="Z39" s="8">
        <v>935</v>
      </c>
      <c r="AA39" s="109">
        <f>U39*AA3</f>
        <v>27115</v>
      </c>
      <c r="AB39" s="109">
        <f t="shared" si="18"/>
        <v>0</v>
      </c>
      <c r="AC39" s="6">
        <v>60500</v>
      </c>
      <c r="AD39" s="7">
        <v>57475</v>
      </c>
      <c r="AE39" s="98">
        <v>57475</v>
      </c>
      <c r="AF39" s="8">
        <v>-3025</v>
      </c>
      <c r="AG39" s="109">
        <f t="shared" si="19"/>
        <v>57475</v>
      </c>
      <c r="AH39" s="109">
        <f t="shared" si="20"/>
        <v>0</v>
      </c>
      <c r="AI39" s="6">
        <v>0</v>
      </c>
      <c r="AJ39" s="7">
        <v>0</v>
      </c>
      <c r="AK39" s="98">
        <v>0</v>
      </c>
      <c r="AL39" s="8">
        <v>0</v>
      </c>
      <c r="AM39" s="109">
        <v>0</v>
      </c>
      <c r="AN39" s="109">
        <f t="shared" si="21"/>
        <v>0</v>
      </c>
      <c r="AO39" s="6">
        <v>0</v>
      </c>
      <c r="AP39" s="7">
        <v>0</v>
      </c>
      <c r="AQ39" s="98">
        <v>0</v>
      </c>
      <c r="AR39" s="8">
        <v>0</v>
      </c>
      <c r="AS39" s="109">
        <f>AM39*AS3</f>
        <v>0</v>
      </c>
      <c r="AT39" s="109">
        <f t="shared" si="22"/>
        <v>0</v>
      </c>
      <c r="AU39" s="6">
        <v>1</v>
      </c>
      <c r="AV39" s="7">
        <v>2</v>
      </c>
      <c r="AW39" s="98">
        <v>2</v>
      </c>
      <c r="AX39" s="8">
        <v>1</v>
      </c>
      <c r="AY39" s="109">
        <v>2</v>
      </c>
      <c r="AZ39" s="109">
        <f t="shared" si="23"/>
        <v>0</v>
      </c>
      <c r="BA39" s="6">
        <v>1900</v>
      </c>
      <c r="BB39" s="7">
        <v>3800</v>
      </c>
      <c r="BC39" s="98">
        <v>3800</v>
      </c>
      <c r="BD39" s="8">
        <v>1900</v>
      </c>
      <c r="BE39" s="109">
        <f t="shared" si="24"/>
        <v>3800</v>
      </c>
      <c r="BF39" s="109">
        <f t="shared" si="25"/>
        <v>0</v>
      </c>
      <c r="BG39" s="6">
        <v>62400</v>
      </c>
      <c r="BH39" s="10">
        <v>61275</v>
      </c>
      <c r="BI39" s="98">
        <v>61275</v>
      </c>
      <c r="BJ39" s="8">
        <f t="shared" si="26"/>
        <v>-1125</v>
      </c>
      <c r="BK39" s="120">
        <f t="shared" si="27"/>
        <v>61275</v>
      </c>
      <c r="BL39" s="109">
        <f t="shared" si="28"/>
        <v>0</v>
      </c>
      <c r="BM39" s="121">
        <f t="shared" si="29"/>
        <v>0</v>
      </c>
    </row>
    <row r="40" spans="1:65" x14ac:dyDescent="0.25">
      <c r="A40" t="str">
        <f>'[2]LA Schools Updated'!$O$65</f>
        <v>2917ZuVe</v>
      </c>
      <c r="B40" s="12">
        <v>8922017</v>
      </c>
      <c r="C40" s="12" t="s">
        <v>31</v>
      </c>
      <c r="D40" s="1" t="s">
        <v>6</v>
      </c>
      <c r="E40" s="6">
        <v>128</v>
      </c>
      <c r="F40" s="7">
        <v>126</v>
      </c>
      <c r="G40" s="99">
        <v>126</v>
      </c>
      <c r="H40" s="8">
        <v>-2</v>
      </c>
      <c r="I40" s="109">
        <v>126</v>
      </c>
      <c r="J40" s="109">
        <f t="shared" si="15"/>
        <v>0</v>
      </c>
      <c r="K40" s="9">
        <v>168960</v>
      </c>
      <c r="L40" s="7">
        <v>166320</v>
      </c>
      <c r="M40" s="98">
        <v>166320</v>
      </c>
      <c r="N40" s="8">
        <v>-2640</v>
      </c>
      <c r="O40" s="109">
        <f>I40*O3</f>
        <v>166320</v>
      </c>
      <c r="P40" s="109">
        <f t="shared" si="16"/>
        <v>0</v>
      </c>
      <c r="Q40" s="6">
        <v>0</v>
      </c>
      <c r="R40" s="7">
        <v>0</v>
      </c>
      <c r="S40" s="98">
        <v>0</v>
      </c>
      <c r="T40" s="8">
        <v>0</v>
      </c>
      <c r="U40" s="109">
        <v>0</v>
      </c>
      <c r="V40" s="109">
        <f t="shared" si="17"/>
        <v>0</v>
      </c>
      <c r="W40" s="9">
        <v>0</v>
      </c>
      <c r="X40" s="7">
        <v>0</v>
      </c>
      <c r="Y40" s="98">
        <v>0</v>
      </c>
      <c r="Z40" s="8">
        <v>0</v>
      </c>
      <c r="AA40" s="109">
        <f>U40*AA3</f>
        <v>0</v>
      </c>
      <c r="AB40" s="109">
        <f t="shared" si="18"/>
        <v>0</v>
      </c>
      <c r="AC40" s="6">
        <v>168960</v>
      </c>
      <c r="AD40" s="7">
        <v>166320</v>
      </c>
      <c r="AE40" s="98">
        <v>166320</v>
      </c>
      <c r="AF40" s="8">
        <v>-2640</v>
      </c>
      <c r="AG40" s="109">
        <f t="shared" si="19"/>
        <v>166320</v>
      </c>
      <c r="AH40" s="109">
        <f t="shared" si="20"/>
        <v>0</v>
      </c>
      <c r="AI40" s="6">
        <v>0</v>
      </c>
      <c r="AJ40" s="7">
        <v>0</v>
      </c>
      <c r="AK40" s="98">
        <v>0</v>
      </c>
      <c r="AL40" s="8">
        <v>0</v>
      </c>
      <c r="AM40" s="109">
        <v>0</v>
      </c>
      <c r="AN40" s="109">
        <f t="shared" si="21"/>
        <v>0</v>
      </c>
      <c r="AO40" s="6">
        <v>0</v>
      </c>
      <c r="AP40" s="7">
        <v>0</v>
      </c>
      <c r="AQ40" s="98">
        <v>0</v>
      </c>
      <c r="AR40" s="8">
        <v>0</v>
      </c>
      <c r="AS40" s="109">
        <f>AM40*AS3</f>
        <v>0</v>
      </c>
      <c r="AT40" s="109">
        <f t="shared" si="22"/>
        <v>0</v>
      </c>
      <c r="AU40" s="6">
        <v>0</v>
      </c>
      <c r="AV40" s="7">
        <v>0</v>
      </c>
      <c r="AW40" s="98">
        <v>0</v>
      </c>
      <c r="AX40" s="8">
        <v>0</v>
      </c>
      <c r="AY40" s="109">
        <v>0</v>
      </c>
      <c r="AZ40" s="109">
        <f t="shared" si="23"/>
        <v>0</v>
      </c>
      <c r="BA40" s="6">
        <v>0</v>
      </c>
      <c r="BB40" s="7">
        <v>0</v>
      </c>
      <c r="BC40" s="98">
        <v>0</v>
      </c>
      <c r="BD40" s="8">
        <v>0</v>
      </c>
      <c r="BE40" s="109">
        <f t="shared" si="24"/>
        <v>0</v>
      </c>
      <c r="BF40" s="109">
        <f t="shared" si="25"/>
        <v>0</v>
      </c>
      <c r="BG40" s="6">
        <v>168960</v>
      </c>
      <c r="BH40" s="10">
        <v>166320</v>
      </c>
      <c r="BI40" s="98">
        <v>166320</v>
      </c>
      <c r="BJ40" s="8">
        <f t="shared" si="26"/>
        <v>-2640</v>
      </c>
      <c r="BK40" s="120">
        <f t="shared" si="27"/>
        <v>166320</v>
      </c>
      <c r="BL40" s="109">
        <f t="shared" si="28"/>
        <v>0</v>
      </c>
      <c r="BM40" s="121">
        <f t="shared" si="29"/>
        <v>0</v>
      </c>
    </row>
    <row r="41" spans="1:65" x14ac:dyDescent="0.25">
      <c r="A41" t="str">
        <f>VLOOKUP(B41,'[1]School Codes'!$F$2:$N$103,9,FALSE)</f>
        <v>2097Osws</v>
      </c>
      <c r="B41" s="12">
        <v>8922097</v>
      </c>
      <c r="C41" s="12" t="s">
        <v>8</v>
      </c>
      <c r="D41" s="1" t="s">
        <v>6</v>
      </c>
      <c r="E41" s="6">
        <v>103</v>
      </c>
      <c r="F41" s="7">
        <v>110</v>
      </c>
      <c r="G41" s="99">
        <v>110</v>
      </c>
      <c r="H41" s="8">
        <v>7</v>
      </c>
      <c r="I41" s="109">
        <v>107</v>
      </c>
      <c r="J41" s="109">
        <f t="shared" si="15"/>
        <v>-3</v>
      </c>
      <c r="K41" s="9">
        <v>135960</v>
      </c>
      <c r="L41" s="7">
        <v>145200</v>
      </c>
      <c r="M41" s="98">
        <v>145200</v>
      </c>
      <c r="N41" s="8">
        <v>9240</v>
      </c>
      <c r="O41" s="109">
        <f>I41*O3</f>
        <v>141240</v>
      </c>
      <c r="P41" s="109">
        <f t="shared" si="16"/>
        <v>-3960</v>
      </c>
      <c r="Q41" s="6">
        <v>0</v>
      </c>
      <c r="R41" s="7">
        <v>0</v>
      </c>
      <c r="S41" s="98">
        <v>0</v>
      </c>
      <c r="T41" s="8">
        <v>0</v>
      </c>
      <c r="U41" s="109">
        <v>0</v>
      </c>
      <c r="V41" s="109">
        <f t="shared" si="17"/>
        <v>0</v>
      </c>
      <c r="W41" s="9">
        <v>0</v>
      </c>
      <c r="X41" s="7">
        <v>0</v>
      </c>
      <c r="Y41" s="98">
        <v>0</v>
      </c>
      <c r="Z41" s="8">
        <v>0</v>
      </c>
      <c r="AA41" s="109">
        <f>U41*AA3</f>
        <v>0</v>
      </c>
      <c r="AB41" s="109">
        <f t="shared" si="18"/>
        <v>0</v>
      </c>
      <c r="AC41" s="6">
        <v>135960</v>
      </c>
      <c r="AD41" s="7">
        <v>145200</v>
      </c>
      <c r="AE41" s="98">
        <v>145200</v>
      </c>
      <c r="AF41" s="8">
        <v>9240</v>
      </c>
      <c r="AG41" s="109">
        <f t="shared" si="19"/>
        <v>141240</v>
      </c>
      <c r="AH41" s="109">
        <f t="shared" si="20"/>
        <v>-3960</v>
      </c>
      <c r="AI41" s="6">
        <v>0</v>
      </c>
      <c r="AJ41" s="7">
        <v>0</v>
      </c>
      <c r="AK41" s="98">
        <v>0</v>
      </c>
      <c r="AL41" s="8">
        <v>0</v>
      </c>
      <c r="AM41" s="109">
        <v>0</v>
      </c>
      <c r="AN41" s="109">
        <f t="shared" si="21"/>
        <v>0</v>
      </c>
      <c r="AO41" s="6">
        <v>0</v>
      </c>
      <c r="AP41" s="7">
        <v>0</v>
      </c>
      <c r="AQ41" s="98">
        <v>0</v>
      </c>
      <c r="AR41" s="8">
        <v>0</v>
      </c>
      <c r="AS41" s="109">
        <f>AM41*AS3</f>
        <v>0</v>
      </c>
      <c r="AT41" s="109">
        <f t="shared" si="22"/>
        <v>0</v>
      </c>
      <c r="AU41" s="6">
        <v>0</v>
      </c>
      <c r="AV41" s="7">
        <v>0</v>
      </c>
      <c r="AW41" s="98">
        <v>0</v>
      </c>
      <c r="AX41" s="8">
        <v>0</v>
      </c>
      <c r="AY41" s="109">
        <v>0</v>
      </c>
      <c r="AZ41" s="109">
        <f t="shared" si="23"/>
        <v>0</v>
      </c>
      <c r="BA41" s="6">
        <v>0</v>
      </c>
      <c r="BB41" s="7">
        <v>0</v>
      </c>
      <c r="BC41" s="98">
        <v>0</v>
      </c>
      <c r="BD41" s="8">
        <v>0</v>
      </c>
      <c r="BE41" s="109">
        <f t="shared" si="24"/>
        <v>0</v>
      </c>
      <c r="BF41" s="109">
        <f t="shared" si="25"/>
        <v>0</v>
      </c>
      <c r="BG41" s="6">
        <v>135960</v>
      </c>
      <c r="BH41" s="10">
        <v>145200</v>
      </c>
      <c r="BI41" s="98">
        <v>145200</v>
      </c>
      <c r="BJ41" s="8">
        <f t="shared" si="26"/>
        <v>9240</v>
      </c>
      <c r="BK41" s="120">
        <f t="shared" si="27"/>
        <v>141240</v>
      </c>
      <c r="BL41" s="109">
        <f t="shared" si="28"/>
        <v>-3960</v>
      </c>
      <c r="BM41" s="121">
        <f t="shared" si="29"/>
        <v>-3960</v>
      </c>
    </row>
    <row r="42" spans="1:65" x14ac:dyDescent="0.25">
      <c r="A42" t="str">
        <f>VLOOKUP(B42,'[1]School Codes'!$F$2:$N$103,9,FALSE)</f>
        <v>2090IiRI</v>
      </c>
      <c r="B42" s="12">
        <v>8922090</v>
      </c>
      <c r="C42" s="12" t="s">
        <v>71</v>
      </c>
      <c r="D42" s="1" t="s">
        <v>6</v>
      </c>
      <c r="E42" s="6">
        <v>93</v>
      </c>
      <c r="F42" s="7">
        <v>84</v>
      </c>
      <c r="G42" s="99">
        <v>84</v>
      </c>
      <c r="H42" s="8">
        <v>-9</v>
      </c>
      <c r="I42" s="109">
        <v>84</v>
      </c>
      <c r="J42" s="109">
        <f t="shared" si="15"/>
        <v>0</v>
      </c>
      <c r="K42" s="9">
        <v>122760</v>
      </c>
      <c r="L42" s="7">
        <v>110880</v>
      </c>
      <c r="M42" s="98">
        <v>110880</v>
      </c>
      <c r="N42" s="8">
        <v>-11880</v>
      </c>
      <c r="O42" s="109">
        <f>I42*O3</f>
        <v>110880</v>
      </c>
      <c r="P42" s="109">
        <f t="shared" si="16"/>
        <v>0</v>
      </c>
      <c r="Q42" s="6">
        <v>0</v>
      </c>
      <c r="R42" s="7">
        <v>0</v>
      </c>
      <c r="S42" s="98">
        <v>0</v>
      </c>
      <c r="T42" s="8">
        <v>0</v>
      </c>
      <c r="U42" s="109">
        <v>0</v>
      </c>
      <c r="V42" s="109">
        <f t="shared" si="17"/>
        <v>0</v>
      </c>
      <c r="W42" s="9">
        <v>0</v>
      </c>
      <c r="X42" s="7">
        <v>0</v>
      </c>
      <c r="Y42" s="98">
        <v>0</v>
      </c>
      <c r="Z42" s="8">
        <v>0</v>
      </c>
      <c r="AA42" s="109">
        <f>U42*AA3</f>
        <v>0</v>
      </c>
      <c r="AB42" s="109">
        <f t="shared" si="18"/>
        <v>0</v>
      </c>
      <c r="AC42" s="6">
        <v>122760</v>
      </c>
      <c r="AD42" s="7">
        <v>110880</v>
      </c>
      <c r="AE42" s="98">
        <v>110880</v>
      </c>
      <c r="AF42" s="8">
        <v>-11880</v>
      </c>
      <c r="AG42" s="109">
        <f t="shared" si="19"/>
        <v>110880</v>
      </c>
      <c r="AH42" s="109">
        <f t="shared" si="20"/>
        <v>0</v>
      </c>
      <c r="AI42" s="6">
        <v>0</v>
      </c>
      <c r="AJ42" s="7">
        <v>0</v>
      </c>
      <c r="AK42" s="98">
        <v>0</v>
      </c>
      <c r="AL42" s="8">
        <v>0</v>
      </c>
      <c r="AM42" s="109">
        <v>0</v>
      </c>
      <c r="AN42" s="109">
        <f t="shared" si="21"/>
        <v>0</v>
      </c>
      <c r="AO42" s="6">
        <v>0</v>
      </c>
      <c r="AP42" s="7">
        <v>0</v>
      </c>
      <c r="AQ42" s="98">
        <v>0</v>
      </c>
      <c r="AR42" s="8">
        <v>0</v>
      </c>
      <c r="AS42" s="109">
        <f>AM42*AS3</f>
        <v>0</v>
      </c>
      <c r="AT42" s="109">
        <f t="shared" si="22"/>
        <v>0</v>
      </c>
      <c r="AU42" s="6">
        <v>0</v>
      </c>
      <c r="AV42" s="7">
        <v>0</v>
      </c>
      <c r="AW42" s="98">
        <v>0</v>
      </c>
      <c r="AX42" s="8">
        <v>0</v>
      </c>
      <c r="AY42" s="109">
        <v>0</v>
      </c>
      <c r="AZ42" s="109">
        <f t="shared" si="23"/>
        <v>0</v>
      </c>
      <c r="BA42" s="6">
        <v>0</v>
      </c>
      <c r="BB42" s="7">
        <v>0</v>
      </c>
      <c r="BC42" s="98">
        <v>0</v>
      </c>
      <c r="BD42" s="8">
        <v>0</v>
      </c>
      <c r="BE42" s="109">
        <f t="shared" si="24"/>
        <v>0</v>
      </c>
      <c r="BF42" s="109">
        <f t="shared" si="25"/>
        <v>0</v>
      </c>
      <c r="BG42" s="6">
        <v>122760</v>
      </c>
      <c r="BH42" s="10">
        <v>110880</v>
      </c>
      <c r="BI42" s="98">
        <v>110880</v>
      </c>
      <c r="BJ42" s="8">
        <f t="shared" si="26"/>
        <v>-11880</v>
      </c>
      <c r="BK42" s="120">
        <f t="shared" si="27"/>
        <v>110880</v>
      </c>
      <c r="BL42" s="109">
        <f t="shared" si="28"/>
        <v>0</v>
      </c>
      <c r="BM42" s="121">
        <f t="shared" si="29"/>
        <v>0</v>
      </c>
    </row>
    <row r="43" spans="1:65" x14ac:dyDescent="0.25">
      <c r="A43" t="e">
        <f>VLOOKUP(B43,'[1]School Codes'!$F$2:$N$103,9,FALSE)</f>
        <v>#N/A</v>
      </c>
      <c r="B43" s="12">
        <v>8921100</v>
      </c>
      <c r="C43" s="12" t="s">
        <v>156</v>
      </c>
      <c r="D43" s="1" t="s">
        <v>157</v>
      </c>
      <c r="E43" s="6">
        <v>0</v>
      </c>
      <c r="F43" s="7">
        <v>0</v>
      </c>
      <c r="G43" s="99">
        <v>0</v>
      </c>
      <c r="H43" s="8">
        <v>0</v>
      </c>
      <c r="I43" s="109">
        <v>0</v>
      </c>
      <c r="J43" s="109">
        <f t="shared" si="15"/>
        <v>0</v>
      </c>
      <c r="K43" s="9">
        <v>0</v>
      </c>
      <c r="L43" s="7">
        <v>0</v>
      </c>
      <c r="M43" s="98">
        <v>0</v>
      </c>
      <c r="N43" s="8">
        <v>0</v>
      </c>
      <c r="O43" s="109">
        <f>I43*O3</f>
        <v>0</v>
      </c>
      <c r="P43" s="109">
        <f t="shared" si="16"/>
        <v>0</v>
      </c>
      <c r="Q43" s="6">
        <v>19</v>
      </c>
      <c r="R43" s="7">
        <v>7</v>
      </c>
      <c r="S43" s="98">
        <v>7</v>
      </c>
      <c r="T43" s="8">
        <v>-12</v>
      </c>
      <c r="U43" s="109">
        <v>7</v>
      </c>
      <c r="V43" s="109">
        <f t="shared" si="17"/>
        <v>0</v>
      </c>
      <c r="W43" s="9">
        <v>17765</v>
      </c>
      <c r="X43" s="7">
        <v>6545</v>
      </c>
      <c r="Y43" s="98">
        <v>6545</v>
      </c>
      <c r="Z43" s="8">
        <v>-11220</v>
      </c>
      <c r="AA43" s="109">
        <f>U43*AA3</f>
        <v>6545</v>
      </c>
      <c r="AB43" s="109">
        <f t="shared" si="18"/>
        <v>0</v>
      </c>
      <c r="AC43" s="6">
        <v>17765</v>
      </c>
      <c r="AD43" s="7">
        <v>6545</v>
      </c>
      <c r="AE43" s="98">
        <v>6545</v>
      </c>
      <c r="AF43" s="8">
        <v>-11220</v>
      </c>
      <c r="AG43" s="109">
        <f t="shared" si="19"/>
        <v>6545</v>
      </c>
      <c r="AH43" s="109">
        <f t="shared" si="20"/>
        <v>0</v>
      </c>
      <c r="AI43" s="6">
        <v>0</v>
      </c>
      <c r="AJ43" s="7">
        <v>1</v>
      </c>
      <c r="AK43" s="98">
        <v>1</v>
      </c>
      <c r="AL43" s="8">
        <v>1</v>
      </c>
      <c r="AM43" s="109">
        <v>1</v>
      </c>
      <c r="AN43" s="109">
        <f t="shared" si="21"/>
        <v>0</v>
      </c>
      <c r="AO43" s="6">
        <v>0</v>
      </c>
      <c r="AP43" s="7">
        <v>300</v>
      </c>
      <c r="AQ43" s="98">
        <v>300</v>
      </c>
      <c r="AR43" s="8">
        <v>300</v>
      </c>
      <c r="AS43" s="109">
        <f>AM43*AS3</f>
        <v>300</v>
      </c>
      <c r="AT43" s="109">
        <f t="shared" si="22"/>
        <v>0</v>
      </c>
      <c r="AU43" s="6">
        <v>0</v>
      </c>
      <c r="AV43" s="7">
        <v>0</v>
      </c>
      <c r="AW43" s="98">
        <v>0</v>
      </c>
      <c r="AX43" s="8">
        <v>0</v>
      </c>
      <c r="AY43" s="109">
        <v>0</v>
      </c>
      <c r="AZ43" s="109">
        <f t="shared" si="23"/>
        <v>0</v>
      </c>
      <c r="BA43" s="6">
        <v>0</v>
      </c>
      <c r="BB43" s="7">
        <v>0</v>
      </c>
      <c r="BC43" s="98">
        <v>0</v>
      </c>
      <c r="BD43" s="8">
        <v>0</v>
      </c>
      <c r="BE43" s="109">
        <f t="shared" si="24"/>
        <v>0</v>
      </c>
      <c r="BF43" s="109">
        <f t="shared" si="25"/>
        <v>0</v>
      </c>
      <c r="BG43" s="6">
        <v>17765</v>
      </c>
      <c r="BH43" s="10">
        <v>6845</v>
      </c>
      <c r="BI43" s="98">
        <v>6845</v>
      </c>
      <c r="BJ43" s="8">
        <f t="shared" si="26"/>
        <v>-10920</v>
      </c>
      <c r="BK43" s="120">
        <f t="shared" si="27"/>
        <v>6845</v>
      </c>
      <c r="BL43" s="109">
        <f t="shared" si="28"/>
        <v>0</v>
      </c>
      <c r="BM43" s="121">
        <f t="shared" si="29"/>
        <v>0</v>
      </c>
    </row>
    <row r="44" spans="1:65" x14ac:dyDescent="0.25">
      <c r="A44" t="e">
        <f>VLOOKUP(B44,'[1]School Codes'!$F$2:$N$103,9,FALSE)</f>
        <v>#N/A</v>
      </c>
      <c r="B44" s="12">
        <v>8921103</v>
      </c>
      <c r="C44" s="12" t="s">
        <v>158</v>
      </c>
      <c r="D44" s="1" t="s">
        <v>157</v>
      </c>
      <c r="E44" s="6">
        <v>0</v>
      </c>
      <c r="F44" s="7">
        <v>0</v>
      </c>
      <c r="G44" s="99">
        <v>0</v>
      </c>
      <c r="H44" s="8">
        <v>0</v>
      </c>
      <c r="I44" s="109">
        <v>0</v>
      </c>
      <c r="J44" s="109">
        <f t="shared" si="15"/>
        <v>0</v>
      </c>
      <c r="K44" s="9">
        <v>0</v>
      </c>
      <c r="L44" s="7">
        <v>0</v>
      </c>
      <c r="M44" s="98">
        <v>0</v>
      </c>
      <c r="N44" s="8">
        <v>0</v>
      </c>
      <c r="O44" s="109">
        <f>I44*O3</f>
        <v>0</v>
      </c>
      <c r="P44" s="109">
        <f t="shared" si="16"/>
        <v>0</v>
      </c>
      <c r="Q44" s="6">
        <v>6</v>
      </c>
      <c r="R44" s="7">
        <v>10</v>
      </c>
      <c r="S44" s="98">
        <v>10</v>
      </c>
      <c r="T44" s="8">
        <v>4</v>
      </c>
      <c r="U44" s="109">
        <v>10</v>
      </c>
      <c r="V44" s="109">
        <f t="shared" si="17"/>
        <v>0</v>
      </c>
      <c r="W44" s="9">
        <v>5610</v>
      </c>
      <c r="X44" s="7">
        <v>9350</v>
      </c>
      <c r="Y44" s="98">
        <v>9350</v>
      </c>
      <c r="Z44" s="8">
        <v>3740</v>
      </c>
      <c r="AA44" s="109">
        <f>U44*AA3</f>
        <v>9350</v>
      </c>
      <c r="AB44" s="109">
        <f t="shared" si="18"/>
        <v>0</v>
      </c>
      <c r="AC44" s="6">
        <v>5610</v>
      </c>
      <c r="AD44" s="7">
        <v>9350</v>
      </c>
      <c r="AE44" s="98">
        <v>9350</v>
      </c>
      <c r="AF44" s="8">
        <v>3740</v>
      </c>
      <c r="AG44" s="109">
        <f t="shared" si="19"/>
        <v>9350</v>
      </c>
      <c r="AH44" s="109">
        <f t="shared" si="20"/>
        <v>0</v>
      </c>
      <c r="AI44" s="6">
        <v>0</v>
      </c>
      <c r="AJ44" s="7">
        <v>0</v>
      </c>
      <c r="AK44" s="98">
        <v>0</v>
      </c>
      <c r="AL44" s="8">
        <v>0</v>
      </c>
      <c r="AM44" s="109">
        <v>0</v>
      </c>
      <c r="AN44" s="109">
        <f t="shared" si="21"/>
        <v>0</v>
      </c>
      <c r="AO44" s="6">
        <v>0</v>
      </c>
      <c r="AP44" s="7">
        <v>0</v>
      </c>
      <c r="AQ44" s="98">
        <v>0</v>
      </c>
      <c r="AR44" s="8">
        <v>0</v>
      </c>
      <c r="AS44" s="109">
        <f>AM44*AS3</f>
        <v>0</v>
      </c>
      <c r="AT44" s="109">
        <f t="shared" si="22"/>
        <v>0</v>
      </c>
      <c r="AU44" s="6">
        <v>0</v>
      </c>
      <c r="AV44" s="7">
        <v>0</v>
      </c>
      <c r="AW44" s="98">
        <v>0</v>
      </c>
      <c r="AX44" s="8">
        <v>0</v>
      </c>
      <c r="AY44" s="109">
        <v>0</v>
      </c>
      <c r="AZ44" s="109">
        <f t="shared" si="23"/>
        <v>0</v>
      </c>
      <c r="BA44" s="6">
        <v>0</v>
      </c>
      <c r="BB44" s="7">
        <v>0</v>
      </c>
      <c r="BC44" s="98">
        <v>0</v>
      </c>
      <c r="BD44" s="8">
        <v>0</v>
      </c>
      <c r="BE44" s="109">
        <f t="shared" si="24"/>
        <v>0</v>
      </c>
      <c r="BF44" s="109">
        <f t="shared" si="25"/>
        <v>0</v>
      </c>
      <c r="BG44" s="6">
        <v>5610</v>
      </c>
      <c r="BH44" s="10">
        <v>9350</v>
      </c>
      <c r="BI44" s="98">
        <v>9350</v>
      </c>
      <c r="BJ44" s="8">
        <f t="shared" si="26"/>
        <v>3740</v>
      </c>
      <c r="BK44" s="120">
        <f t="shared" si="27"/>
        <v>9350</v>
      </c>
      <c r="BL44" s="109">
        <f t="shared" si="28"/>
        <v>0</v>
      </c>
      <c r="BM44" s="121">
        <f t="shared" si="29"/>
        <v>0</v>
      </c>
    </row>
    <row r="45" spans="1:65" x14ac:dyDescent="0.25">
      <c r="A45" t="str">
        <f>VLOOKUP(B45,'[1]School Codes'!$F$2:$N$103,9,FALSE)</f>
        <v>1107NREI</v>
      </c>
      <c r="B45" s="12">
        <v>8921107</v>
      </c>
      <c r="C45" s="12" t="s">
        <v>159</v>
      </c>
      <c r="D45" s="1" t="s">
        <v>160</v>
      </c>
      <c r="E45" s="6">
        <v>0</v>
      </c>
      <c r="F45" s="7">
        <v>0</v>
      </c>
      <c r="G45" s="99">
        <v>0</v>
      </c>
      <c r="H45" s="8">
        <v>0</v>
      </c>
      <c r="I45" s="109">
        <v>0</v>
      </c>
      <c r="J45" s="109">
        <f t="shared" si="15"/>
        <v>0</v>
      </c>
      <c r="K45" s="9">
        <v>0</v>
      </c>
      <c r="L45" s="7">
        <v>0</v>
      </c>
      <c r="M45" s="98">
        <v>0</v>
      </c>
      <c r="N45" s="8">
        <v>0</v>
      </c>
      <c r="O45" s="109">
        <f>I45*O3</f>
        <v>0</v>
      </c>
      <c r="P45" s="109">
        <f t="shared" si="16"/>
        <v>0</v>
      </c>
      <c r="Q45" s="6">
        <v>3</v>
      </c>
      <c r="R45" s="7">
        <v>0</v>
      </c>
      <c r="S45" s="98">
        <v>0</v>
      </c>
      <c r="T45" s="8">
        <v>-3</v>
      </c>
      <c r="U45" s="109">
        <v>0</v>
      </c>
      <c r="V45" s="109">
        <f t="shared" si="17"/>
        <v>0</v>
      </c>
      <c r="W45" s="9">
        <v>2805</v>
      </c>
      <c r="X45" s="7">
        <v>0</v>
      </c>
      <c r="Y45" s="98">
        <v>0</v>
      </c>
      <c r="Z45" s="8">
        <v>-2805</v>
      </c>
      <c r="AA45" s="109">
        <f>U45*AA3</f>
        <v>0</v>
      </c>
      <c r="AB45" s="109">
        <f t="shared" si="18"/>
        <v>0</v>
      </c>
      <c r="AC45" s="6">
        <v>2805</v>
      </c>
      <c r="AD45" s="7">
        <v>0</v>
      </c>
      <c r="AE45" s="98">
        <v>0</v>
      </c>
      <c r="AF45" s="8">
        <v>-2805</v>
      </c>
      <c r="AG45" s="109">
        <f t="shared" si="19"/>
        <v>0</v>
      </c>
      <c r="AH45" s="109">
        <f t="shared" si="20"/>
        <v>0</v>
      </c>
      <c r="AI45" s="6">
        <v>0</v>
      </c>
      <c r="AJ45" s="7">
        <v>0</v>
      </c>
      <c r="AK45" s="98">
        <v>0</v>
      </c>
      <c r="AL45" s="8">
        <v>0</v>
      </c>
      <c r="AM45" s="109">
        <v>0</v>
      </c>
      <c r="AN45" s="109">
        <f t="shared" si="21"/>
        <v>0</v>
      </c>
      <c r="AO45" s="6">
        <v>0</v>
      </c>
      <c r="AP45" s="7">
        <v>0</v>
      </c>
      <c r="AQ45" s="98">
        <v>0</v>
      </c>
      <c r="AR45" s="8">
        <v>0</v>
      </c>
      <c r="AS45" s="109">
        <f>AM45*AS3</f>
        <v>0</v>
      </c>
      <c r="AT45" s="109">
        <f t="shared" si="22"/>
        <v>0</v>
      </c>
      <c r="AU45" s="6">
        <v>0</v>
      </c>
      <c r="AV45" s="7">
        <v>0</v>
      </c>
      <c r="AW45" s="98">
        <v>0</v>
      </c>
      <c r="AX45" s="8">
        <v>0</v>
      </c>
      <c r="AY45" s="109">
        <v>0</v>
      </c>
      <c r="AZ45" s="109">
        <f t="shared" si="23"/>
        <v>0</v>
      </c>
      <c r="BA45" s="6">
        <v>0</v>
      </c>
      <c r="BB45" s="7">
        <v>0</v>
      </c>
      <c r="BC45" s="98">
        <v>0</v>
      </c>
      <c r="BD45" s="8">
        <v>0</v>
      </c>
      <c r="BE45" s="109">
        <f t="shared" si="24"/>
        <v>0</v>
      </c>
      <c r="BF45" s="109">
        <f t="shared" si="25"/>
        <v>0</v>
      </c>
      <c r="BG45" s="6">
        <v>2805</v>
      </c>
      <c r="BH45" s="10">
        <v>0</v>
      </c>
      <c r="BI45" s="98">
        <v>0</v>
      </c>
      <c r="BJ45" s="8">
        <f t="shared" si="26"/>
        <v>-2805</v>
      </c>
      <c r="BK45" s="120">
        <f t="shared" si="27"/>
        <v>0</v>
      </c>
      <c r="BL45" s="109">
        <f t="shared" si="28"/>
        <v>0</v>
      </c>
      <c r="BM45" s="121">
        <f t="shared" si="29"/>
        <v>0</v>
      </c>
    </row>
    <row r="46" spans="1:65" x14ac:dyDescent="0.25">
      <c r="A46" t="str">
        <f>'[2]LA Schools Updated'!$O$11</f>
        <v>1104Ejvo</v>
      </c>
      <c r="B46" s="12">
        <v>8921111</v>
      </c>
      <c r="C46" s="12" t="s">
        <v>77</v>
      </c>
      <c r="D46" s="61" t="s">
        <v>78</v>
      </c>
      <c r="E46" s="6">
        <v>15</v>
      </c>
      <c r="F46" s="7">
        <v>13</v>
      </c>
      <c r="G46" s="99">
        <v>13</v>
      </c>
      <c r="H46" s="8">
        <v>-2</v>
      </c>
      <c r="I46" s="109">
        <v>13</v>
      </c>
      <c r="J46" s="109">
        <f t="shared" si="15"/>
        <v>0</v>
      </c>
      <c r="K46" s="9">
        <v>19800</v>
      </c>
      <c r="L46" s="7">
        <v>17160</v>
      </c>
      <c r="M46" s="98">
        <v>17160</v>
      </c>
      <c r="N46" s="8">
        <v>-2640</v>
      </c>
      <c r="O46" s="109">
        <f>I46*O3</f>
        <v>17160</v>
      </c>
      <c r="P46" s="109">
        <f t="shared" si="16"/>
        <v>0</v>
      </c>
      <c r="Q46" s="6">
        <v>51.500000000000007</v>
      </c>
      <c r="R46" s="7">
        <v>54</v>
      </c>
      <c r="S46" s="98">
        <v>54</v>
      </c>
      <c r="T46" s="8">
        <v>2.4999999999999929</v>
      </c>
      <c r="U46" s="109">
        <v>53</v>
      </c>
      <c r="V46" s="109">
        <f t="shared" si="17"/>
        <v>-1</v>
      </c>
      <c r="W46" s="9">
        <v>48152.500000000007</v>
      </c>
      <c r="X46" s="7">
        <v>50490</v>
      </c>
      <c r="Y46" s="98">
        <v>50490</v>
      </c>
      <c r="Z46" s="8">
        <v>2337.4999999999927</v>
      </c>
      <c r="AA46" s="109">
        <f>U46*AA3</f>
        <v>49555</v>
      </c>
      <c r="AB46" s="109">
        <f t="shared" si="18"/>
        <v>-935</v>
      </c>
      <c r="AC46" s="6">
        <v>67952.5</v>
      </c>
      <c r="AD46" s="7">
        <v>67650</v>
      </c>
      <c r="AE46" s="98">
        <v>67650</v>
      </c>
      <c r="AF46" s="8">
        <v>-302.5</v>
      </c>
      <c r="AG46" s="109">
        <f t="shared" si="19"/>
        <v>66715</v>
      </c>
      <c r="AH46" s="109">
        <f t="shared" si="20"/>
        <v>-935</v>
      </c>
      <c r="AI46" s="6">
        <v>0</v>
      </c>
      <c r="AJ46" s="7">
        <v>1</v>
      </c>
      <c r="AK46" s="98">
        <v>1</v>
      </c>
      <c r="AL46" s="8">
        <v>1</v>
      </c>
      <c r="AM46" s="109">
        <v>1</v>
      </c>
      <c r="AN46" s="109">
        <f t="shared" si="21"/>
        <v>0</v>
      </c>
      <c r="AO46" s="6">
        <v>0</v>
      </c>
      <c r="AP46" s="7">
        <v>300</v>
      </c>
      <c r="AQ46" s="98">
        <v>300</v>
      </c>
      <c r="AR46" s="8">
        <v>300</v>
      </c>
      <c r="AS46" s="109">
        <f>AM46*AS3</f>
        <v>300</v>
      </c>
      <c r="AT46" s="109">
        <f t="shared" si="22"/>
        <v>0</v>
      </c>
      <c r="AU46" s="6">
        <v>0</v>
      </c>
      <c r="AV46" s="7">
        <v>0</v>
      </c>
      <c r="AW46" s="98">
        <v>0</v>
      </c>
      <c r="AX46" s="8">
        <v>0</v>
      </c>
      <c r="AY46" s="109">
        <v>0</v>
      </c>
      <c r="AZ46" s="109">
        <f t="shared" si="23"/>
        <v>0</v>
      </c>
      <c r="BA46" s="6">
        <v>0</v>
      </c>
      <c r="BB46" s="7">
        <v>0</v>
      </c>
      <c r="BC46" s="98">
        <v>0</v>
      </c>
      <c r="BD46" s="8">
        <v>0</v>
      </c>
      <c r="BE46" s="109">
        <f t="shared" si="24"/>
        <v>0</v>
      </c>
      <c r="BF46" s="109">
        <f t="shared" si="25"/>
        <v>0</v>
      </c>
      <c r="BG46" s="6">
        <v>67952.5</v>
      </c>
      <c r="BH46" s="10">
        <v>67950</v>
      </c>
      <c r="BI46" s="98">
        <v>67950</v>
      </c>
      <c r="BJ46" s="8">
        <f t="shared" si="26"/>
        <v>-2.5</v>
      </c>
      <c r="BK46" s="120">
        <f t="shared" si="27"/>
        <v>67015</v>
      </c>
      <c r="BL46" s="109">
        <f t="shared" si="28"/>
        <v>-935</v>
      </c>
      <c r="BM46" s="121">
        <f t="shared" si="29"/>
        <v>-935</v>
      </c>
    </row>
    <row r="47" spans="1:65" x14ac:dyDescent="0.25">
      <c r="A47" t="s">
        <v>178</v>
      </c>
      <c r="B47" s="12">
        <v>8921112</v>
      </c>
      <c r="C47" s="12" t="s">
        <v>79</v>
      </c>
      <c r="D47" s="61" t="s">
        <v>78</v>
      </c>
      <c r="E47" s="6">
        <v>0</v>
      </c>
      <c r="F47" s="7">
        <v>0</v>
      </c>
      <c r="G47" s="99">
        <v>0</v>
      </c>
      <c r="H47" s="8">
        <v>0</v>
      </c>
      <c r="I47" s="109">
        <v>0</v>
      </c>
      <c r="J47" s="109">
        <f t="shared" si="15"/>
        <v>0</v>
      </c>
      <c r="K47" s="9">
        <v>0</v>
      </c>
      <c r="L47" s="7">
        <v>0</v>
      </c>
      <c r="M47" s="98">
        <v>0</v>
      </c>
      <c r="N47" s="8">
        <v>0</v>
      </c>
      <c r="O47" s="109">
        <f>I47*O3</f>
        <v>0</v>
      </c>
      <c r="P47" s="109">
        <f t="shared" si="16"/>
        <v>0</v>
      </c>
      <c r="Q47" s="6">
        <v>82</v>
      </c>
      <c r="R47" s="7">
        <v>104</v>
      </c>
      <c r="S47" s="98">
        <v>104</v>
      </c>
      <c r="T47" s="8">
        <v>22</v>
      </c>
      <c r="U47" s="109">
        <v>103</v>
      </c>
      <c r="V47" s="109">
        <f t="shared" si="17"/>
        <v>-1</v>
      </c>
      <c r="W47" s="9">
        <v>76670</v>
      </c>
      <c r="X47" s="7">
        <v>97240</v>
      </c>
      <c r="Y47" s="98">
        <v>97240</v>
      </c>
      <c r="Z47" s="8">
        <v>20570</v>
      </c>
      <c r="AA47" s="109">
        <f>U47*AA3</f>
        <v>96305</v>
      </c>
      <c r="AB47" s="109">
        <f t="shared" si="18"/>
        <v>-935</v>
      </c>
      <c r="AC47" s="6">
        <v>76670</v>
      </c>
      <c r="AD47" s="7">
        <v>97240</v>
      </c>
      <c r="AE47" s="98">
        <v>97240</v>
      </c>
      <c r="AF47" s="8">
        <v>20570</v>
      </c>
      <c r="AG47" s="109">
        <f t="shared" si="19"/>
        <v>96305</v>
      </c>
      <c r="AH47" s="109">
        <f t="shared" si="20"/>
        <v>-935</v>
      </c>
      <c r="AI47" s="6">
        <v>0</v>
      </c>
      <c r="AJ47" s="7">
        <v>0</v>
      </c>
      <c r="AK47" s="98">
        <v>0</v>
      </c>
      <c r="AL47" s="8">
        <v>0</v>
      </c>
      <c r="AM47" s="109">
        <v>0</v>
      </c>
      <c r="AN47" s="109">
        <f t="shared" si="21"/>
        <v>0</v>
      </c>
      <c r="AO47" s="6">
        <v>0</v>
      </c>
      <c r="AP47" s="7">
        <v>0</v>
      </c>
      <c r="AQ47" s="98">
        <v>0</v>
      </c>
      <c r="AR47" s="8">
        <v>0</v>
      </c>
      <c r="AS47" s="109">
        <f>AM47*AS3</f>
        <v>0</v>
      </c>
      <c r="AT47" s="109">
        <f t="shared" si="22"/>
        <v>0</v>
      </c>
      <c r="AU47" s="6">
        <v>0</v>
      </c>
      <c r="AV47" s="7">
        <v>0</v>
      </c>
      <c r="AW47" s="98">
        <v>0</v>
      </c>
      <c r="AX47" s="8">
        <v>0</v>
      </c>
      <c r="AY47" s="109">
        <v>0</v>
      </c>
      <c r="AZ47" s="109">
        <f t="shared" si="23"/>
        <v>0</v>
      </c>
      <c r="BA47" s="6">
        <v>0</v>
      </c>
      <c r="BB47" s="7">
        <v>0</v>
      </c>
      <c r="BC47" s="98">
        <v>0</v>
      </c>
      <c r="BD47" s="8">
        <v>0</v>
      </c>
      <c r="BE47" s="109">
        <f t="shared" si="24"/>
        <v>0</v>
      </c>
      <c r="BF47" s="109">
        <f t="shared" si="25"/>
        <v>0</v>
      </c>
      <c r="BG47" s="6">
        <v>76670</v>
      </c>
      <c r="BH47" s="10">
        <v>97240</v>
      </c>
      <c r="BI47" s="98">
        <v>97240</v>
      </c>
      <c r="BJ47" s="8">
        <f t="shared" si="26"/>
        <v>20570</v>
      </c>
      <c r="BK47" s="120">
        <f t="shared" si="27"/>
        <v>96305</v>
      </c>
      <c r="BL47" s="109">
        <f t="shared" si="28"/>
        <v>-935</v>
      </c>
      <c r="BM47" s="121">
        <f t="shared" si="29"/>
        <v>-935</v>
      </c>
    </row>
    <row r="48" spans="1:65" x14ac:dyDescent="0.25">
      <c r="A48" t="str">
        <f>VLOOKUP(B48,'[1]School Codes'!$F$2:$N$103,9,FALSE)</f>
        <v>2002riNz</v>
      </c>
      <c r="B48" s="12">
        <v>8922002</v>
      </c>
      <c r="C48" s="12" t="s">
        <v>80</v>
      </c>
      <c r="D48" s="61" t="s">
        <v>6</v>
      </c>
      <c r="E48" s="6">
        <v>336</v>
      </c>
      <c r="F48" s="7">
        <v>341</v>
      </c>
      <c r="G48" s="99">
        <v>341</v>
      </c>
      <c r="H48" s="8">
        <v>5</v>
      </c>
      <c r="I48" s="109">
        <v>340</v>
      </c>
      <c r="J48" s="109">
        <f t="shared" si="15"/>
        <v>-1</v>
      </c>
      <c r="K48" s="9">
        <v>443520</v>
      </c>
      <c r="L48" s="7">
        <v>450120</v>
      </c>
      <c r="M48" s="98">
        <v>450120</v>
      </c>
      <c r="N48" s="8">
        <v>6600</v>
      </c>
      <c r="O48" s="109">
        <f>I48*O3</f>
        <v>448800</v>
      </c>
      <c r="P48" s="109">
        <f t="shared" si="16"/>
        <v>-1320</v>
      </c>
      <c r="Q48" s="6">
        <v>0</v>
      </c>
      <c r="R48" s="7">
        <v>0</v>
      </c>
      <c r="S48" s="98">
        <v>0</v>
      </c>
      <c r="T48" s="8">
        <v>0</v>
      </c>
      <c r="U48" s="109">
        <v>0</v>
      </c>
      <c r="V48" s="109">
        <f t="shared" si="17"/>
        <v>0</v>
      </c>
      <c r="W48" s="9">
        <v>0</v>
      </c>
      <c r="X48" s="7">
        <v>0</v>
      </c>
      <c r="Y48" s="98">
        <v>0</v>
      </c>
      <c r="Z48" s="8">
        <v>0</v>
      </c>
      <c r="AA48" s="109">
        <f>U48*AA3</f>
        <v>0</v>
      </c>
      <c r="AB48" s="109">
        <f t="shared" si="18"/>
        <v>0</v>
      </c>
      <c r="AC48" s="6">
        <v>443520</v>
      </c>
      <c r="AD48" s="7">
        <v>450120</v>
      </c>
      <c r="AE48" s="98">
        <v>450120</v>
      </c>
      <c r="AF48" s="8">
        <v>6600</v>
      </c>
      <c r="AG48" s="109">
        <f t="shared" si="19"/>
        <v>448800</v>
      </c>
      <c r="AH48" s="109">
        <f t="shared" si="20"/>
        <v>-1320</v>
      </c>
      <c r="AI48" s="6">
        <v>3</v>
      </c>
      <c r="AJ48" s="7">
        <v>3</v>
      </c>
      <c r="AK48" s="98">
        <v>3</v>
      </c>
      <c r="AL48" s="8">
        <v>0</v>
      </c>
      <c r="AM48" s="109">
        <v>3</v>
      </c>
      <c r="AN48" s="109">
        <f t="shared" si="21"/>
        <v>0</v>
      </c>
      <c r="AO48" s="6">
        <v>900</v>
      </c>
      <c r="AP48" s="7">
        <v>900</v>
      </c>
      <c r="AQ48" s="98">
        <v>900</v>
      </c>
      <c r="AR48" s="8">
        <v>0</v>
      </c>
      <c r="AS48" s="109">
        <f>AM48*AS3</f>
        <v>900</v>
      </c>
      <c r="AT48" s="109">
        <f t="shared" si="22"/>
        <v>0</v>
      </c>
      <c r="AU48" s="6">
        <v>0</v>
      </c>
      <c r="AV48" s="7">
        <v>0</v>
      </c>
      <c r="AW48" s="98">
        <v>0</v>
      </c>
      <c r="AX48" s="8">
        <v>0</v>
      </c>
      <c r="AY48" s="109">
        <v>0</v>
      </c>
      <c r="AZ48" s="109">
        <f t="shared" si="23"/>
        <v>0</v>
      </c>
      <c r="BA48" s="6">
        <v>0</v>
      </c>
      <c r="BB48" s="7">
        <v>0</v>
      </c>
      <c r="BC48" s="98">
        <v>0</v>
      </c>
      <c r="BD48" s="8">
        <v>0</v>
      </c>
      <c r="BE48" s="109">
        <f t="shared" si="24"/>
        <v>0</v>
      </c>
      <c r="BF48" s="109">
        <f t="shared" si="25"/>
        <v>0</v>
      </c>
      <c r="BG48" s="6">
        <v>444420</v>
      </c>
      <c r="BH48" s="10">
        <v>451020</v>
      </c>
      <c r="BI48" s="98">
        <v>451020</v>
      </c>
      <c r="BJ48" s="8">
        <f t="shared" si="26"/>
        <v>6600</v>
      </c>
      <c r="BK48" s="120">
        <f t="shared" si="27"/>
        <v>449700</v>
      </c>
      <c r="BL48" s="109">
        <f t="shared" si="28"/>
        <v>-1320</v>
      </c>
      <c r="BM48" s="121">
        <f t="shared" si="29"/>
        <v>-1320</v>
      </c>
    </row>
    <row r="49" spans="1:65" x14ac:dyDescent="0.25">
      <c r="A49" t="str">
        <f>VLOOKUP(B49,'[1]School Codes'!$F$2:$N$103,9,FALSE)</f>
        <v>2003cUCo</v>
      </c>
      <c r="B49" s="12">
        <v>8922003</v>
      </c>
      <c r="C49" s="12" t="s">
        <v>81</v>
      </c>
      <c r="D49" s="61" t="s">
        <v>6</v>
      </c>
      <c r="E49" s="6">
        <v>104</v>
      </c>
      <c r="F49" s="7">
        <v>94</v>
      </c>
      <c r="G49" s="99">
        <v>94</v>
      </c>
      <c r="H49" s="8">
        <v>-10</v>
      </c>
      <c r="I49" s="109">
        <v>94</v>
      </c>
      <c r="J49" s="109">
        <f t="shared" si="15"/>
        <v>0</v>
      </c>
      <c r="K49" s="9">
        <v>137280</v>
      </c>
      <c r="L49" s="7">
        <v>124080</v>
      </c>
      <c r="M49" s="98">
        <v>124080</v>
      </c>
      <c r="N49" s="8">
        <v>-13200</v>
      </c>
      <c r="O49" s="109">
        <f>I49*O3</f>
        <v>124080</v>
      </c>
      <c r="P49" s="109">
        <f t="shared" si="16"/>
        <v>0</v>
      </c>
      <c r="Q49" s="6">
        <v>0</v>
      </c>
      <c r="R49" s="7">
        <v>0</v>
      </c>
      <c r="S49" s="98">
        <v>0</v>
      </c>
      <c r="T49" s="8">
        <v>0</v>
      </c>
      <c r="U49" s="109">
        <v>0</v>
      </c>
      <c r="V49" s="109">
        <f t="shared" si="17"/>
        <v>0</v>
      </c>
      <c r="W49" s="9">
        <v>0</v>
      </c>
      <c r="X49" s="7">
        <v>0</v>
      </c>
      <c r="Y49" s="98">
        <v>0</v>
      </c>
      <c r="Z49" s="8">
        <v>0</v>
      </c>
      <c r="AA49" s="109">
        <f>U49*AA3</f>
        <v>0</v>
      </c>
      <c r="AB49" s="109">
        <f t="shared" si="18"/>
        <v>0</v>
      </c>
      <c r="AC49" s="6">
        <v>137280</v>
      </c>
      <c r="AD49" s="7">
        <v>124080</v>
      </c>
      <c r="AE49" s="98">
        <v>124080</v>
      </c>
      <c r="AF49" s="8">
        <v>-13200</v>
      </c>
      <c r="AG49" s="109">
        <f t="shared" si="19"/>
        <v>124080</v>
      </c>
      <c r="AH49" s="109">
        <f t="shared" si="20"/>
        <v>0</v>
      </c>
      <c r="AI49" s="6">
        <v>0</v>
      </c>
      <c r="AJ49" s="7">
        <v>0</v>
      </c>
      <c r="AK49" s="98">
        <v>0</v>
      </c>
      <c r="AL49" s="8">
        <v>0</v>
      </c>
      <c r="AM49" s="109">
        <v>0</v>
      </c>
      <c r="AN49" s="109">
        <f t="shared" si="21"/>
        <v>0</v>
      </c>
      <c r="AO49" s="6">
        <v>0</v>
      </c>
      <c r="AP49" s="7">
        <v>0</v>
      </c>
      <c r="AQ49" s="98">
        <v>0</v>
      </c>
      <c r="AR49" s="8">
        <v>0</v>
      </c>
      <c r="AS49" s="109">
        <f>AM49*AS3</f>
        <v>0</v>
      </c>
      <c r="AT49" s="109">
        <f t="shared" si="22"/>
        <v>0</v>
      </c>
      <c r="AU49" s="6">
        <v>0</v>
      </c>
      <c r="AV49" s="7">
        <v>1</v>
      </c>
      <c r="AW49" s="98">
        <v>1</v>
      </c>
      <c r="AX49" s="8">
        <v>1</v>
      </c>
      <c r="AY49" s="109">
        <v>1</v>
      </c>
      <c r="AZ49" s="109">
        <f t="shared" si="23"/>
        <v>0</v>
      </c>
      <c r="BA49" s="6">
        <v>0</v>
      </c>
      <c r="BB49" s="7">
        <v>1900</v>
      </c>
      <c r="BC49" s="98">
        <v>1900</v>
      </c>
      <c r="BD49" s="8">
        <v>1900</v>
      </c>
      <c r="BE49" s="109">
        <f t="shared" si="24"/>
        <v>1900</v>
      </c>
      <c r="BF49" s="109">
        <f t="shared" si="25"/>
        <v>0</v>
      </c>
      <c r="BG49" s="6">
        <v>137280</v>
      </c>
      <c r="BH49" s="10">
        <v>125980</v>
      </c>
      <c r="BI49" s="98">
        <v>125980</v>
      </c>
      <c r="BJ49" s="8">
        <f t="shared" si="26"/>
        <v>-11300</v>
      </c>
      <c r="BK49" s="120">
        <f t="shared" si="27"/>
        <v>125980</v>
      </c>
      <c r="BL49" s="109">
        <f t="shared" si="28"/>
        <v>0</v>
      </c>
      <c r="BM49" s="121">
        <f t="shared" si="29"/>
        <v>0</v>
      </c>
    </row>
    <row r="50" spans="1:65" x14ac:dyDescent="0.25">
      <c r="A50" t="str">
        <f>VLOOKUP(B50,'[1]School Codes'!$F$2:$N$103,9,FALSE)</f>
        <v>2004bGWt</v>
      </c>
      <c r="B50" s="12">
        <v>8922004</v>
      </c>
      <c r="C50" s="12" t="s">
        <v>82</v>
      </c>
      <c r="D50" s="61" t="s">
        <v>6</v>
      </c>
      <c r="E50" s="6">
        <v>198</v>
      </c>
      <c r="F50" s="7">
        <v>162</v>
      </c>
      <c r="G50" s="99">
        <v>162</v>
      </c>
      <c r="H50" s="8">
        <v>-36</v>
      </c>
      <c r="I50" s="109">
        <v>162</v>
      </c>
      <c r="J50" s="109">
        <f t="shared" si="15"/>
        <v>0</v>
      </c>
      <c r="K50" s="9">
        <v>261360</v>
      </c>
      <c r="L50" s="7">
        <v>213840</v>
      </c>
      <c r="M50" s="98">
        <v>213840</v>
      </c>
      <c r="N50" s="8">
        <v>-47520</v>
      </c>
      <c r="O50" s="109">
        <f>I50*O3</f>
        <v>213840</v>
      </c>
      <c r="P50" s="109">
        <f t="shared" si="16"/>
        <v>0</v>
      </c>
      <c r="Q50" s="6">
        <v>0</v>
      </c>
      <c r="R50" s="7">
        <v>0</v>
      </c>
      <c r="S50" s="98">
        <v>0</v>
      </c>
      <c r="T50" s="8">
        <v>0</v>
      </c>
      <c r="U50" s="109">
        <v>0</v>
      </c>
      <c r="V50" s="109">
        <f t="shared" si="17"/>
        <v>0</v>
      </c>
      <c r="W50" s="9">
        <v>0</v>
      </c>
      <c r="X50" s="7">
        <v>0</v>
      </c>
      <c r="Y50" s="98">
        <v>0</v>
      </c>
      <c r="Z50" s="8">
        <v>0</v>
      </c>
      <c r="AA50" s="109">
        <f>U50*AA3</f>
        <v>0</v>
      </c>
      <c r="AB50" s="109">
        <f t="shared" si="18"/>
        <v>0</v>
      </c>
      <c r="AC50" s="6">
        <v>261360</v>
      </c>
      <c r="AD50" s="7">
        <v>213840</v>
      </c>
      <c r="AE50" s="98">
        <v>213840</v>
      </c>
      <c r="AF50" s="8">
        <v>-47520</v>
      </c>
      <c r="AG50" s="109">
        <f t="shared" si="19"/>
        <v>213840</v>
      </c>
      <c r="AH50" s="109">
        <f t="shared" si="20"/>
        <v>0</v>
      </c>
      <c r="AI50" s="6">
        <v>0</v>
      </c>
      <c r="AJ50" s="7">
        <v>0</v>
      </c>
      <c r="AK50" s="98">
        <v>0</v>
      </c>
      <c r="AL50" s="8">
        <v>0</v>
      </c>
      <c r="AM50" s="109">
        <v>0</v>
      </c>
      <c r="AN50" s="109">
        <f t="shared" si="21"/>
        <v>0</v>
      </c>
      <c r="AO50" s="6">
        <v>0</v>
      </c>
      <c r="AP50" s="7">
        <v>0</v>
      </c>
      <c r="AQ50" s="98">
        <v>0</v>
      </c>
      <c r="AR50" s="8">
        <v>0</v>
      </c>
      <c r="AS50" s="109">
        <f>AM50*AS3</f>
        <v>0</v>
      </c>
      <c r="AT50" s="109">
        <f t="shared" si="22"/>
        <v>0</v>
      </c>
      <c r="AU50" s="6">
        <v>1</v>
      </c>
      <c r="AV50" s="7">
        <v>2</v>
      </c>
      <c r="AW50" s="98">
        <v>2</v>
      </c>
      <c r="AX50" s="8">
        <v>1</v>
      </c>
      <c r="AY50" s="109">
        <v>2</v>
      </c>
      <c r="AZ50" s="109">
        <f t="shared" si="23"/>
        <v>0</v>
      </c>
      <c r="BA50" s="6">
        <v>1900</v>
      </c>
      <c r="BB50" s="7">
        <v>3800</v>
      </c>
      <c r="BC50" s="98">
        <v>3800</v>
      </c>
      <c r="BD50" s="8">
        <v>1900</v>
      </c>
      <c r="BE50" s="109">
        <f t="shared" si="24"/>
        <v>3800</v>
      </c>
      <c r="BF50" s="109">
        <f t="shared" si="25"/>
        <v>0</v>
      </c>
      <c r="BG50" s="6">
        <v>263260</v>
      </c>
      <c r="BH50" s="10">
        <v>217640</v>
      </c>
      <c r="BI50" s="98">
        <v>217640</v>
      </c>
      <c r="BJ50" s="8">
        <f t="shared" si="26"/>
        <v>-45620</v>
      </c>
      <c r="BK50" s="120">
        <f t="shared" si="27"/>
        <v>217640</v>
      </c>
      <c r="BL50" s="109">
        <f t="shared" si="28"/>
        <v>0</v>
      </c>
      <c r="BM50" s="121">
        <f t="shared" si="29"/>
        <v>0</v>
      </c>
    </row>
    <row r="51" spans="1:65" x14ac:dyDescent="0.25">
      <c r="A51" t="str">
        <f>VLOOKUP(B51,'[1]School Codes'!$F$2:$N$103,9,FALSE)</f>
        <v>2005HQuH</v>
      </c>
      <c r="B51" s="12">
        <v>8922005</v>
      </c>
      <c r="C51" s="12" t="s">
        <v>83</v>
      </c>
      <c r="D51" s="61" t="s">
        <v>6</v>
      </c>
      <c r="E51" s="6">
        <v>83</v>
      </c>
      <c r="F51" s="7">
        <v>79</v>
      </c>
      <c r="G51" s="99">
        <v>79</v>
      </c>
      <c r="H51" s="8">
        <v>-4</v>
      </c>
      <c r="I51" s="109">
        <v>79</v>
      </c>
      <c r="J51" s="109">
        <f t="shared" si="15"/>
        <v>0</v>
      </c>
      <c r="K51" s="9">
        <v>109560</v>
      </c>
      <c r="L51" s="7">
        <v>104280</v>
      </c>
      <c r="M51" s="98">
        <v>104280</v>
      </c>
      <c r="N51" s="8">
        <v>-5280</v>
      </c>
      <c r="O51" s="109">
        <f>I51*O3</f>
        <v>104280</v>
      </c>
      <c r="P51" s="109">
        <f t="shared" si="16"/>
        <v>0</v>
      </c>
      <c r="Q51" s="6">
        <v>0</v>
      </c>
      <c r="R51" s="7">
        <v>0</v>
      </c>
      <c r="S51" s="98">
        <v>0</v>
      </c>
      <c r="T51" s="8">
        <v>0</v>
      </c>
      <c r="U51" s="109">
        <v>0</v>
      </c>
      <c r="V51" s="109">
        <f t="shared" si="17"/>
        <v>0</v>
      </c>
      <c r="W51" s="9">
        <v>0</v>
      </c>
      <c r="X51" s="7">
        <v>0</v>
      </c>
      <c r="Y51" s="98">
        <v>0</v>
      </c>
      <c r="Z51" s="8">
        <v>0</v>
      </c>
      <c r="AA51" s="109">
        <f>U51*AA3</f>
        <v>0</v>
      </c>
      <c r="AB51" s="109">
        <f t="shared" si="18"/>
        <v>0</v>
      </c>
      <c r="AC51" s="6">
        <v>109560</v>
      </c>
      <c r="AD51" s="7">
        <v>104280</v>
      </c>
      <c r="AE51" s="98">
        <v>104280</v>
      </c>
      <c r="AF51" s="8">
        <v>-5280</v>
      </c>
      <c r="AG51" s="109">
        <f t="shared" si="19"/>
        <v>104280</v>
      </c>
      <c r="AH51" s="109">
        <f t="shared" si="20"/>
        <v>0</v>
      </c>
      <c r="AI51" s="6">
        <v>1</v>
      </c>
      <c r="AJ51" s="7">
        <v>1</v>
      </c>
      <c r="AK51" s="98">
        <v>1</v>
      </c>
      <c r="AL51" s="8">
        <v>0</v>
      </c>
      <c r="AM51" s="109">
        <v>1</v>
      </c>
      <c r="AN51" s="109">
        <f t="shared" si="21"/>
        <v>0</v>
      </c>
      <c r="AO51" s="6">
        <v>300</v>
      </c>
      <c r="AP51" s="7">
        <v>300</v>
      </c>
      <c r="AQ51" s="98">
        <v>300</v>
      </c>
      <c r="AR51" s="8">
        <v>0</v>
      </c>
      <c r="AS51" s="109">
        <f>AM51*AS3</f>
        <v>300</v>
      </c>
      <c r="AT51" s="109">
        <f t="shared" si="22"/>
        <v>0</v>
      </c>
      <c r="AU51" s="6">
        <v>3</v>
      </c>
      <c r="AV51" s="7">
        <v>4</v>
      </c>
      <c r="AW51" s="98">
        <v>4</v>
      </c>
      <c r="AX51" s="8">
        <v>1</v>
      </c>
      <c r="AY51" s="109">
        <v>4</v>
      </c>
      <c r="AZ51" s="109">
        <f t="shared" si="23"/>
        <v>0</v>
      </c>
      <c r="BA51" s="6">
        <v>5700</v>
      </c>
      <c r="BB51" s="7">
        <v>7600</v>
      </c>
      <c r="BC51" s="98">
        <v>7600</v>
      </c>
      <c r="BD51" s="8">
        <v>1900</v>
      </c>
      <c r="BE51" s="109">
        <f t="shared" si="24"/>
        <v>7600</v>
      </c>
      <c r="BF51" s="109">
        <f t="shared" si="25"/>
        <v>0</v>
      </c>
      <c r="BG51" s="6">
        <v>115560</v>
      </c>
      <c r="BH51" s="10">
        <v>112180</v>
      </c>
      <c r="BI51" s="98">
        <v>112180</v>
      </c>
      <c r="BJ51" s="8">
        <f t="shared" si="26"/>
        <v>-3380</v>
      </c>
      <c r="BK51" s="120">
        <f t="shared" si="27"/>
        <v>112180</v>
      </c>
      <c r="BL51" s="109">
        <f t="shared" si="28"/>
        <v>0</v>
      </c>
      <c r="BM51" s="121">
        <f t="shared" si="29"/>
        <v>0</v>
      </c>
    </row>
    <row r="52" spans="1:65" x14ac:dyDescent="0.25">
      <c r="A52" t="str">
        <f>VLOOKUP(B52,'[1]School Codes'!$F$2:$N$103,9,FALSE)</f>
        <v>2008VkKp</v>
      </c>
      <c r="B52" s="12">
        <v>8922008</v>
      </c>
      <c r="C52" s="12" t="s">
        <v>84</v>
      </c>
      <c r="D52" s="61" t="s">
        <v>6</v>
      </c>
      <c r="E52" s="6">
        <v>102</v>
      </c>
      <c r="F52" s="7">
        <v>106</v>
      </c>
      <c r="G52" s="99">
        <v>106</v>
      </c>
      <c r="H52" s="8">
        <v>4</v>
      </c>
      <c r="I52" s="109">
        <v>106</v>
      </c>
      <c r="J52" s="109">
        <f t="shared" si="15"/>
        <v>0</v>
      </c>
      <c r="K52" s="9">
        <v>134640</v>
      </c>
      <c r="L52" s="7">
        <v>139920</v>
      </c>
      <c r="M52" s="98">
        <v>139920</v>
      </c>
      <c r="N52" s="8">
        <v>5280</v>
      </c>
      <c r="O52" s="109">
        <f>I52*O3</f>
        <v>139920</v>
      </c>
      <c r="P52" s="109">
        <f t="shared" si="16"/>
        <v>0</v>
      </c>
      <c r="Q52" s="6">
        <v>0</v>
      </c>
      <c r="R52" s="7">
        <v>0</v>
      </c>
      <c r="S52" s="98">
        <v>0</v>
      </c>
      <c r="T52" s="8">
        <v>0</v>
      </c>
      <c r="U52" s="109">
        <v>0</v>
      </c>
      <c r="V52" s="109">
        <f t="shared" si="17"/>
        <v>0</v>
      </c>
      <c r="W52" s="9">
        <v>0</v>
      </c>
      <c r="X52" s="7">
        <v>0</v>
      </c>
      <c r="Y52" s="98">
        <v>0</v>
      </c>
      <c r="Z52" s="8">
        <v>0</v>
      </c>
      <c r="AA52" s="109">
        <f>U52*AA3</f>
        <v>0</v>
      </c>
      <c r="AB52" s="109">
        <f t="shared" si="18"/>
        <v>0</v>
      </c>
      <c r="AC52" s="6">
        <v>134640</v>
      </c>
      <c r="AD52" s="7">
        <v>139920</v>
      </c>
      <c r="AE52" s="98">
        <v>139920</v>
      </c>
      <c r="AF52" s="8">
        <v>5280</v>
      </c>
      <c r="AG52" s="109">
        <f t="shared" si="19"/>
        <v>139920</v>
      </c>
      <c r="AH52" s="109">
        <f t="shared" si="20"/>
        <v>0</v>
      </c>
      <c r="AI52" s="6">
        <v>0</v>
      </c>
      <c r="AJ52" s="7">
        <v>0</v>
      </c>
      <c r="AK52" s="98">
        <v>0</v>
      </c>
      <c r="AL52" s="8">
        <v>0</v>
      </c>
      <c r="AM52" s="109">
        <v>0</v>
      </c>
      <c r="AN52" s="109">
        <f t="shared" si="21"/>
        <v>0</v>
      </c>
      <c r="AO52" s="6">
        <v>0</v>
      </c>
      <c r="AP52" s="7">
        <v>0</v>
      </c>
      <c r="AQ52" s="98">
        <v>0</v>
      </c>
      <c r="AR52" s="8">
        <v>0</v>
      </c>
      <c r="AS52" s="109">
        <f>AM52*AS3</f>
        <v>0</v>
      </c>
      <c r="AT52" s="109">
        <f t="shared" si="22"/>
        <v>0</v>
      </c>
      <c r="AU52" s="6">
        <v>1</v>
      </c>
      <c r="AV52" s="7">
        <v>1</v>
      </c>
      <c r="AW52" s="98">
        <v>1</v>
      </c>
      <c r="AX52" s="8">
        <v>0</v>
      </c>
      <c r="AY52" s="109">
        <v>1</v>
      </c>
      <c r="AZ52" s="109">
        <f t="shared" si="23"/>
        <v>0</v>
      </c>
      <c r="BA52" s="6">
        <v>1900</v>
      </c>
      <c r="BB52" s="7">
        <v>1900</v>
      </c>
      <c r="BC52" s="98">
        <v>1900</v>
      </c>
      <c r="BD52" s="8">
        <v>0</v>
      </c>
      <c r="BE52" s="109">
        <f t="shared" si="24"/>
        <v>1900</v>
      </c>
      <c r="BF52" s="109">
        <f t="shared" si="25"/>
        <v>0</v>
      </c>
      <c r="BG52" s="6">
        <v>136540</v>
      </c>
      <c r="BH52" s="10">
        <v>141820</v>
      </c>
      <c r="BI52" s="98">
        <v>141820</v>
      </c>
      <c r="BJ52" s="8">
        <f t="shared" si="26"/>
        <v>5280</v>
      </c>
      <c r="BK52" s="120">
        <f t="shared" si="27"/>
        <v>141820</v>
      </c>
      <c r="BL52" s="109">
        <f t="shared" si="28"/>
        <v>0</v>
      </c>
      <c r="BM52" s="121">
        <f t="shared" si="29"/>
        <v>0</v>
      </c>
    </row>
    <row r="53" spans="1:65" x14ac:dyDescent="0.25">
      <c r="A53" t="str">
        <f>VLOOKUP(B53,'[1]School Codes'!$F$2:$N$103,9,FALSE)</f>
        <v>2009jKrj</v>
      </c>
      <c r="B53" s="12">
        <v>8922009</v>
      </c>
      <c r="C53" s="12" t="s">
        <v>85</v>
      </c>
      <c r="D53" s="61" t="s">
        <v>6</v>
      </c>
      <c r="E53" s="6">
        <v>135</v>
      </c>
      <c r="F53" s="7">
        <v>150</v>
      </c>
      <c r="G53" s="99">
        <v>150</v>
      </c>
      <c r="H53" s="8">
        <v>15</v>
      </c>
      <c r="I53" s="109">
        <v>149</v>
      </c>
      <c r="J53" s="109">
        <f t="shared" si="15"/>
        <v>-1</v>
      </c>
      <c r="K53" s="9">
        <v>178200</v>
      </c>
      <c r="L53" s="7">
        <v>198000</v>
      </c>
      <c r="M53" s="98">
        <v>198000</v>
      </c>
      <c r="N53" s="8">
        <v>19800</v>
      </c>
      <c r="O53" s="109">
        <f>I53*O3</f>
        <v>196680</v>
      </c>
      <c r="P53" s="109">
        <f t="shared" si="16"/>
        <v>-1320</v>
      </c>
      <c r="Q53" s="6">
        <v>0</v>
      </c>
      <c r="R53" s="7">
        <v>0</v>
      </c>
      <c r="S53" s="98">
        <v>0</v>
      </c>
      <c r="T53" s="8">
        <v>0</v>
      </c>
      <c r="U53" s="109">
        <v>0</v>
      </c>
      <c r="V53" s="109">
        <f t="shared" si="17"/>
        <v>0</v>
      </c>
      <c r="W53" s="9">
        <v>0</v>
      </c>
      <c r="X53" s="7">
        <v>0</v>
      </c>
      <c r="Y53" s="98">
        <v>0</v>
      </c>
      <c r="Z53" s="8">
        <v>0</v>
      </c>
      <c r="AA53" s="109">
        <f>U53*AA3</f>
        <v>0</v>
      </c>
      <c r="AB53" s="109">
        <f t="shared" si="18"/>
        <v>0</v>
      </c>
      <c r="AC53" s="6">
        <v>178200</v>
      </c>
      <c r="AD53" s="7">
        <v>198000</v>
      </c>
      <c r="AE53" s="98">
        <v>198000</v>
      </c>
      <c r="AF53" s="8">
        <v>19800</v>
      </c>
      <c r="AG53" s="109">
        <f t="shared" si="19"/>
        <v>196680</v>
      </c>
      <c r="AH53" s="109">
        <f t="shared" si="20"/>
        <v>-1320</v>
      </c>
      <c r="AI53" s="6">
        <v>0</v>
      </c>
      <c r="AJ53" s="7">
        <v>0</v>
      </c>
      <c r="AK53" s="98">
        <v>0</v>
      </c>
      <c r="AL53" s="8">
        <v>0</v>
      </c>
      <c r="AM53" s="109">
        <v>0</v>
      </c>
      <c r="AN53" s="109">
        <f t="shared" si="21"/>
        <v>0</v>
      </c>
      <c r="AO53" s="6">
        <v>0</v>
      </c>
      <c r="AP53" s="7">
        <v>0</v>
      </c>
      <c r="AQ53" s="98">
        <v>0</v>
      </c>
      <c r="AR53" s="8">
        <v>0</v>
      </c>
      <c r="AS53" s="109">
        <f>AM53*AS3</f>
        <v>0</v>
      </c>
      <c r="AT53" s="109">
        <f t="shared" si="22"/>
        <v>0</v>
      </c>
      <c r="AU53" s="6">
        <v>0</v>
      </c>
      <c r="AV53" s="7">
        <v>3</v>
      </c>
      <c r="AW53" s="98">
        <v>3</v>
      </c>
      <c r="AX53" s="8">
        <v>3</v>
      </c>
      <c r="AY53" s="109">
        <v>3</v>
      </c>
      <c r="AZ53" s="109">
        <f t="shared" si="23"/>
        <v>0</v>
      </c>
      <c r="BA53" s="6">
        <v>0</v>
      </c>
      <c r="BB53" s="7">
        <v>5700</v>
      </c>
      <c r="BC53" s="98">
        <v>5700</v>
      </c>
      <c r="BD53" s="8">
        <v>5700</v>
      </c>
      <c r="BE53" s="109">
        <f t="shared" si="24"/>
        <v>5700</v>
      </c>
      <c r="BF53" s="109">
        <f t="shared" si="25"/>
        <v>0</v>
      </c>
      <c r="BG53" s="6">
        <v>178200</v>
      </c>
      <c r="BH53" s="10">
        <v>203700</v>
      </c>
      <c r="BI53" s="98">
        <v>203700</v>
      </c>
      <c r="BJ53" s="8">
        <f t="shared" si="26"/>
        <v>25500</v>
      </c>
      <c r="BK53" s="120">
        <f t="shared" si="27"/>
        <v>202380</v>
      </c>
      <c r="BL53" s="109">
        <f t="shared" si="28"/>
        <v>-1320</v>
      </c>
      <c r="BM53" s="121">
        <f t="shared" si="29"/>
        <v>-1320</v>
      </c>
    </row>
    <row r="54" spans="1:65" x14ac:dyDescent="0.25">
      <c r="A54" t="str">
        <f>VLOOKUP(B54,'[1]School Codes'!$F$2:$N$103,9,FALSE)</f>
        <v>2010wBMV</v>
      </c>
      <c r="B54" s="12">
        <v>8922010</v>
      </c>
      <c r="C54" s="12" t="s">
        <v>86</v>
      </c>
      <c r="D54" s="61" t="s">
        <v>6</v>
      </c>
      <c r="E54" s="6">
        <v>192</v>
      </c>
      <c r="F54" s="7">
        <v>195</v>
      </c>
      <c r="G54" s="99">
        <v>195</v>
      </c>
      <c r="H54" s="8">
        <v>3</v>
      </c>
      <c r="I54" s="109">
        <v>194</v>
      </c>
      <c r="J54" s="109">
        <f t="shared" si="15"/>
        <v>-1</v>
      </c>
      <c r="K54" s="9">
        <v>253440</v>
      </c>
      <c r="L54" s="7">
        <v>257400</v>
      </c>
      <c r="M54" s="98">
        <v>257400</v>
      </c>
      <c r="N54" s="8">
        <v>3960</v>
      </c>
      <c r="O54" s="109">
        <f>I54*O3</f>
        <v>256080</v>
      </c>
      <c r="P54" s="109">
        <f t="shared" si="16"/>
        <v>-1320</v>
      </c>
      <c r="Q54" s="6">
        <v>0</v>
      </c>
      <c r="R54" s="7">
        <v>0</v>
      </c>
      <c r="S54" s="98">
        <v>0</v>
      </c>
      <c r="T54" s="8">
        <v>0</v>
      </c>
      <c r="U54" s="109">
        <v>0</v>
      </c>
      <c r="V54" s="109">
        <f t="shared" si="17"/>
        <v>0</v>
      </c>
      <c r="W54" s="9">
        <v>0</v>
      </c>
      <c r="X54" s="7">
        <v>0</v>
      </c>
      <c r="Y54" s="98">
        <v>0</v>
      </c>
      <c r="Z54" s="8">
        <v>0</v>
      </c>
      <c r="AA54" s="109">
        <f>U54*AA3</f>
        <v>0</v>
      </c>
      <c r="AB54" s="109">
        <f t="shared" si="18"/>
        <v>0</v>
      </c>
      <c r="AC54" s="6">
        <v>253440</v>
      </c>
      <c r="AD54" s="7">
        <v>257400</v>
      </c>
      <c r="AE54" s="98">
        <v>257400</v>
      </c>
      <c r="AF54" s="8">
        <v>3960</v>
      </c>
      <c r="AG54" s="109">
        <f t="shared" si="19"/>
        <v>256080</v>
      </c>
      <c r="AH54" s="109">
        <f t="shared" si="20"/>
        <v>-1320</v>
      </c>
      <c r="AI54" s="6">
        <v>1</v>
      </c>
      <c r="AJ54" s="7">
        <v>2</v>
      </c>
      <c r="AK54" s="98">
        <v>2</v>
      </c>
      <c r="AL54" s="8">
        <v>1</v>
      </c>
      <c r="AM54" s="109">
        <v>2</v>
      </c>
      <c r="AN54" s="109">
        <f t="shared" si="21"/>
        <v>0</v>
      </c>
      <c r="AO54" s="6">
        <v>300</v>
      </c>
      <c r="AP54" s="7">
        <v>600</v>
      </c>
      <c r="AQ54" s="98">
        <v>600</v>
      </c>
      <c r="AR54" s="8">
        <v>300</v>
      </c>
      <c r="AS54" s="109">
        <f>AM54*AS3</f>
        <v>600</v>
      </c>
      <c r="AT54" s="109">
        <f t="shared" si="22"/>
        <v>0</v>
      </c>
      <c r="AU54" s="6">
        <v>2</v>
      </c>
      <c r="AV54" s="7">
        <v>3</v>
      </c>
      <c r="AW54" s="98">
        <v>3</v>
      </c>
      <c r="AX54" s="8">
        <v>1</v>
      </c>
      <c r="AY54" s="109">
        <v>3</v>
      </c>
      <c r="AZ54" s="109">
        <f t="shared" si="23"/>
        <v>0</v>
      </c>
      <c r="BA54" s="6">
        <v>3800</v>
      </c>
      <c r="BB54" s="7">
        <v>5700</v>
      </c>
      <c r="BC54" s="98">
        <v>5700</v>
      </c>
      <c r="BD54" s="8">
        <v>1900</v>
      </c>
      <c r="BE54" s="109">
        <f t="shared" si="24"/>
        <v>5700</v>
      </c>
      <c r="BF54" s="109">
        <f t="shared" si="25"/>
        <v>0</v>
      </c>
      <c r="BG54" s="6">
        <v>257540</v>
      </c>
      <c r="BH54" s="10">
        <v>263700</v>
      </c>
      <c r="BI54" s="98">
        <v>263700</v>
      </c>
      <c r="BJ54" s="8">
        <f t="shared" si="26"/>
        <v>6160</v>
      </c>
      <c r="BK54" s="120">
        <f t="shared" si="27"/>
        <v>262380</v>
      </c>
      <c r="BL54" s="109">
        <f t="shared" si="28"/>
        <v>-1320</v>
      </c>
      <c r="BM54" s="121">
        <f t="shared" si="29"/>
        <v>-1320</v>
      </c>
    </row>
    <row r="55" spans="1:65" x14ac:dyDescent="0.25">
      <c r="A55" t="str">
        <f>VLOOKUP(B55,'[1]School Codes'!$F$2:$N$103,9,FALSE)</f>
        <v>2011poYO</v>
      </c>
      <c r="B55" s="12">
        <v>8922011</v>
      </c>
      <c r="C55" s="12" t="s">
        <v>87</v>
      </c>
      <c r="D55" s="61" t="s">
        <v>6</v>
      </c>
      <c r="E55" s="6">
        <v>243</v>
      </c>
      <c r="F55" s="7">
        <v>242</v>
      </c>
      <c r="G55" s="99">
        <v>242</v>
      </c>
      <c r="H55" s="8">
        <v>-1</v>
      </c>
      <c r="I55" s="109">
        <v>240</v>
      </c>
      <c r="J55" s="109">
        <f t="shared" si="15"/>
        <v>-2</v>
      </c>
      <c r="K55" s="9">
        <v>320760</v>
      </c>
      <c r="L55" s="7">
        <v>319440</v>
      </c>
      <c r="M55" s="98">
        <v>319440</v>
      </c>
      <c r="N55" s="8">
        <v>-1320</v>
      </c>
      <c r="O55" s="109">
        <f>I55*O3</f>
        <v>316800</v>
      </c>
      <c r="P55" s="109">
        <f t="shared" si="16"/>
        <v>-2640</v>
      </c>
      <c r="Q55" s="6">
        <v>0</v>
      </c>
      <c r="R55" s="7">
        <v>0</v>
      </c>
      <c r="S55" s="98">
        <v>0</v>
      </c>
      <c r="T55" s="8">
        <v>0</v>
      </c>
      <c r="U55" s="109">
        <v>0</v>
      </c>
      <c r="V55" s="109">
        <f t="shared" si="17"/>
        <v>0</v>
      </c>
      <c r="W55" s="9">
        <v>0</v>
      </c>
      <c r="X55" s="7">
        <v>0</v>
      </c>
      <c r="Y55" s="98">
        <v>0</v>
      </c>
      <c r="Z55" s="8">
        <v>0</v>
      </c>
      <c r="AA55" s="109">
        <f>U55*AA3</f>
        <v>0</v>
      </c>
      <c r="AB55" s="109">
        <f t="shared" si="18"/>
        <v>0</v>
      </c>
      <c r="AC55" s="6">
        <v>320760</v>
      </c>
      <c r="AD55" s="7">
        <v>319440</v>
      </c>
      <c r="AE55" s="98">
        <v>319440</v>
      </c>
      <c r="AF55" s="8">
        <v>-1320</v>
      </c>
      <c r="AG55" s="109">
        <f t="shared" si="19"/>
        <v>316800</v>
      </c>
      <c r="AH55" s="109">
        <f t="shared" si="20"/>
        <v>-2640</v>
      </c>
      <c r="AI55" s="6">
        <v>0</v>
      </c>
      <c r="AJ55" s="7">
        <v>0</v>
      </c>
      <c r="AK55" s="98">
        <v>0</v>
      </c>
      <c r="AL55" s="8">
        <v>0</v>
      </c>
      <c r="AM55" s="109">
        <v>0</v>
      </c>
      <c r="AN55" s="109">
        <f t="shared" si="21"/>
        <v>0</v>
      </c>
      <c r="AO55" s="6">
        <v>0</v>
      </c>
      <c r="AP55" s="7">
        <v>0</v>
      </c>
      <c r="AQ55" s="98">
        <v>0</v>
      </c>
      <c r="AR55" s="8">
        <v>0</v>
      </c>
      <c r="AS55" s="109">
        <f>AM55*AS3</f>
        <v>0</v>
      </c>
      <c r="AT55" s="109">
        <f t="shared" si="22"/>
        <v>0</v>
      </c>
      <c r="AU55" s="6">
        <v>8</v>
      </c>
      <c r="AV55" s="7">
        <v>6</v>
      </c>
      <c r="AW55" s="98">
        <v>6</v>
      </c>
      <c r="AX55" s="8">
        <v>-2</v>
      </c>
      <c r="AY55" s="109">
        <v>6</v>
      </c>
      <c r="AZ55" s="109">
        <f t="shared" si="23"/>
        <v>0</v>
      </c>
      <c r="BA55" s="6">
        <v>15200</v>
      </c>
      <c r="BB55" s="7">
        <v>11400</v>
      </c>
      <c r="BC55" s="98">
        <v>11400</v>
      </c>
      <c r="BD55" s="8">
        <v>-3800</v>
      </c>
      <c r="BE55" s="109">
        <f t="shared" si="24"/>
        <v>11400</v>
      </c>
      <c r="BF55" s="109">
        <f t="shared" si="25"/>
        <v>0</v>
      </c>
      <c r="BG55" s="6">
        <v>335960</v>
      </c>
      <c r="BH55" s="10">
        <v>330840</v>
      </c>
      <c r="BI55" s="98">
        <v>330840</v>
      </c>
      <c r="BJ55" s="8">
        <f t="shared" si="26"/>
        <v>-5120</v>
      </c>
      <c r="BK55" s="120">
        <f t="shared" si="27"/>
        <v>328200</v>
      </c>
      <c r="BL55" s="109">
        <f t="shared" si="28"/>
        <v>-2640</v>
      </c>
      <c r="BM55" s="121">
        <f t="shared" si="29"/>
        <v>-2640</v>
      </c>
    </row>
    <row r="56" spans="1:65" x14ac:dyDescent="0.25">
      <c r="A56" t="str">
        <f>VLOOKUP(B56,'[1]School Codes'!$F$2:$N$103,9,FALSE)</f>
        <v>2012cGfy</v>
      </c>
      <c r="B56" s="12">
        <v>8922012</v>
      </c>
      <c r="C56" s="12" t="s">
        <v>88</v>
      </c>
      <c r="D56" s="61" t="s">
        <v>6</v>
      </c>
      <c r="E56" s="6">
        <v>270</v>
      </c>
      <c r="F56" s="7">
        <v>257</v>
      </c>
      <c r="G56" s="99">
        <v>257</v>
      </c>
      <c r="H56" s="8">
        <v>-13</v>
      </c>
      <c r="I56" s="109">
        <v>257</v>
      </c>
      <c r="J56" s="109">
        <f t="shared" si="15"/>
        <v>0</v>
      </c>
      <c r="K56" s="9">
        <v>356400</v>
      </c>
      <c r="L56" s="7">
        <v>339240</v>
      </c>
      <c r="M56" s="98">
        <v>339240</v>
      </c>
      <c r="N56" s="8">
        <v>-17160</v>
      </c>
      <c r="O56" s="109">
        <f>I56*O3</f>
        <v>339240</v>
      </c>
      <c r="P56" s="109">
        <f t="shared" si="16"/>
        <v>0</v>
      </c>
      <c r="Q56" s="6">
        <v>0</v>
      </c>
      <c r="R56" s="7">
        <v>0</v>
      </c>
      <c r="S56" s="98">
        <v>0</v>
      </c>
      <c r="T56" s="8">
        <v>0</v>
      </c>
      <c r="U56" s="109">
        <v>0</v>
      </c>
      <c r="V56" s="109">
        <f t="shared" si="17"/>
        <v>0</v>
      </c>
      <c r="W56" s="9">
        <v>0</v>
      </c>
      <c r="X56" s="7">
        <v>0</v>
      </c>
      <c r="Y56" s="98">
        <v>0</v>
      </c>
      <c r="Z56" s="8">
        <v>0</v>
      </c>
      <c r="AA56" s="109">
        <f>U56*AA3</f>
        <v>0</v>
      </c>
      <c r="AB56" s="109">
        <f t="shared" si="18"/>
        <v>0</v>
      </c>
      <c r="AC56" s="6">
        <v>356400</v>
      </c>
      <c r="AD56" s="7">
        <v>339240</v>
      </c>
      <c r="AE56" s="98">
        <v>339240</v>
      </c>
      <c r="AF56" s="8">
        <v>-17160</v>
      </c>
      <c r="AG56" s="109">
        <f t="shared" si="19"/>
        <v>339240</v>
      </c>
      <c r="AH56" s="109">
        <f t="shared" si="20"/>
        <v>0</v>
      </c>
      <c r="AI56" s="6">
        <v>0</v>
      </c>
      <c r="AJ56" s="7">
        <v>0</v>
      </c>
      <c r="AK56" s="98">
        <v>0</v>
      </c>
      <c r="AL56" s="8">
        <v>0</v>
      </c>
      <c r="AM56" s="109">
        <v>0</v>
      </c>
      <c r="AN56" s="109">
        <f t="shared" si="21"/>
        <v>0</v>
      </c>
      <c r="AO56" s="6">
        <v>0</v>
      </c>
      <c r="AP56" s="7">
        <v>0</v>
      </c>
      <c r="AQ56" s="98">
        <v>0</v>
      </c>
      <c r="AR56" s="8">
        <v>0</v>
      </c>
      <c r="AS56" s="109">
        <f>AM56*AS3</f>
        <v>0</v>
      </c>
      <c r="AT56" s="109">
        <f t="shared" si="22"/>
        <v>0</v>
      </c>
      <c r="AU56" s="6">
        <v>0</v>
      </c>
      <c r="AV56" s="7">
        <v>2</v>
      </c>
      <c r="AW56" s="98">
        <v>2</v>
      </c>
      <c r="AX56" s="8">
        <v>2</v>
      </c>
      <c r="AY56" s="109">
        <v>2</v>
      </c>
      <c r="AZ56" s="109">
        <f t="shared" si="23"/>
        <v>0</v>
      </c>
      <c r="BA56" s="6">
        <v>0</v>
      </c>
      <c r="BB56" s="7">
        <v>3800</v>
      </c>
      <c r="BC56" s="98">
        <v>3800</v>
      </c>
      <c r="BD56" s="8">
        <v>3800</v>
      </c>
      <c r="BE56" s="109">
        <f t="shared" si="24"/>
        <v>3800</v>
      </c>
      <c r="BF56" s="109">
        <f t="shared" si="25"/>
        <v>0</v>
      </c>
      <c r="BG56" s="6">
        <v>356400</v>
      </c>
      <c r="BH56" s="10">
        <v>343040</v>
      </c>
      <c r="BI56" s="98">
        <v>343040</v>
      </c>
      <c r="BJ56" s="8">
        <f t="shared" si="26"/>
        <v>-13360</v>
      </c>
      <c r="BK56" s="120">
        <f t="shared" si="27"/>
        <v>343040</v>
      </c>
      <c r="BL56" s="109">
        <f t="shared" si="28"/>
        <v>0</v>
      </c>
      <c r="BM56" s="121">
        <f t="shared" si="29"/>
        <v>0</v>
      </c>
    </row>
    <row r="57" spans="1:65" x14ac:dyDescent="0.25">
      <c r="A57" t="str">
        <f>VLOOKUP(B57,'[1]School Codes'!$F$2:$N$103,9,FALSE)</f>
        <v>2013rLUm</v>
      </c>
      <c r="B57" s="12">
        <v>8922013</v>
      </c>
      <c r="C57" s="12" t="s">
        <v>89</v>
      </c>
      <c r="D57" s="61" t="s">
        <v>6</v>
      </c>
      <c r="E57" s="6">
        <v>363</v>
      </c>
      <c r="F57" s="7">
        <v>384</v>
      </c>
      <c r="G57" s="99">
        <v>384</v>
      </c>
      <c r="H57" s="8">
        <v>21</v>
      </c>
      <c r="I57" s="109">
        <v>384</v>
      </c>
      <c r="J57" s="109">
        <f t="shared" si="15"/>
        <v>0</v>
      </c>
      <c r="K57" s="9">
        <v>479160</v>
      </c>
      <c r="L57" s="7">
        <v>506880</v>
      </c>
      <c r="M57" s="98">
        <v>506880</v>
      </c>
      <c r="N57" s="8">
        <v>27720</v>
      </c>
      <c r="O57" s="109">
        <f>I57*O3</f>
        <v>506880</v>
      </c>
      <c r="P57" s="109">
        <f t="shared" si="16"/>
        <v>0</v>
      </c>
      <c r="Q57" s="6">
        <v>0</v>
      </c>
      <c r="R57" s="7">
        <v>0</v>
      </c>
      <c r="S57" s="98">
        <v>0</v>
      </c>
      <c r="T57" s="8">
        <v>0</v>
      </c>
      <c r="U57" s="109">
        <v>0</v>
      </c>
      <c r="V57" s="109">
        <f t="shared" si="17"/>
        <v>0</v>
      </c>
      <c r="W57" s="9">
        <v>0</v>
      </c>
      <c r="X57" s="7">
        <v>0</v>
      </c>
      <c r="Y57" s="98">
        <v>0</v>
      </c>
      <c r="Z57" s="8">
        <v>0</v>
      </c>
      <c r="AA57" s="109">
        <f>U57*AA3</f>
        <v>0</v>
      </c>
      <c r="AB57" s="109">
        <f t="shared" si="18"/>
        <v>0</v>
      </c>
      <c r="AC57" s="6">
        <v>479160</v>
      </c>
      <c r="AD57" s="7">
        <v>506880</v>
      </c>
      <c r="AE57" s="98">
        <v>506880</v>
      </c>
      <c r="AF57" s="8">
        <v>27720</v>
      </c>
      <c r="AG57" s="109">
        <f t="shared" si="19"/>
        <v>506880</v>
      </c>
      <c r="AH57" s="109">
        <f t="shared" si="20"/>
        <v>0</v>
      </c>
      <c r="AI57" s="6">
        <v>0</v>
      </c>
      <c r="AJ57" s="7">
        <v>0</v>
      </c>
      <c r="AK57" s="98">
        <v>0</v>
      </c>
      <c r="AL57" s="8">
        <v>0</v>
      </c>
      <c r="AM57" s="109">
        <v>0</v>
      </c>
      <c r="AN57" s="109">
        <f t="shared" si="21"/>
        <v>0</v>
      </c>
      <c r="AO57" s="6">
        <v>0</v>
      </c>
      <c r="AP57" s="7">
        <v>0</v>
      </c>
      <c r="AQ57" s="98">
        <v>0</v>
      </c>
      <c r="AR57" s="8">
        <v>0</v>
      </c>
      <c r="AS57" s="109">
        <f>AM57*AS3</f>
        <v>0</v>
      </c>
      <c r="AT57" s="109">
        <f t="shared" si="22"/>
        <v>0</v>
      </c>
      <c r="AU57" s="6">
        <v>0</v>
      </c>
      <c r="AV57" s="7">
        <v>0</v>
      </c>
      <c r="AW57" s="98">
        <v>0</v>
      </c>
      <c r="AX57" s="8">
        <v>0</v>
      </c>
      <c r="AY57" s="109">
        <v>0</v>
      </c>
      <c r="AZ57" s="109">
        <f t="shared" si="23"/>
        <v>0</v>
      </c>
      <c r="BA57" s="6">
        <v>0</v>
      </c>
      <c r="BB57" s="7">
        <v>0</v>
      </c>
      <c r="BC57" s="98">
        <v>0</v>
      </c>
      <c r="BD57" s="8">
        <v>0</v>
      </c>
      <c r="BE57" s="109">
        <f t="shared" si="24"/>
        <v>0</v>
      </c>
      <c r="BF57" s="109">
        <f t="shared" si="25"/>
        <v>0</v>
      </c>
      <c r="BG57" s="6">
        <v>479160</v>
      </c>
      <c r="BH57" s="10">
        <v>506880</v>
      </c>
      <c r="BI57" s="98">
        <v>506880</v>
      </c>
      <c r="BJ57" s="8">
        <f t="shared" si="26"/>
        <v>27720</v>
      </c>
      <c r="BK57" s="120">
        <f t="shared" si="27"/>
        <v>506880</v>
      </c>
      <c r="BL57" s="109">
        <f t="shared" si="28"/>
        <v>0</v>
      </c>
      <c r="BM57" s="121">
        <f t="shared" si="29"/>
        <v>0</v>
      </c>
    </row>
    <row r="58" spans="1:65" x14ac:dyDescent="0.25">
      <c r="A58" t="str">
        <f>VLOOKUP(B58,'[1]School Codes'!$F$2:$N$103,9,FALSE)</f>
        <v>2014sKZl</v>
      </c>
      <c r="B58" s="12">
        <v>8922014</v>
      </c>
      <c r="C58" s="12" t="s">
        <v>90</v>
      </c>
      <c r="D58" s="61" t="s">
        <v>6</v>
      </c>
      <c r="E58" s="6">
        <v>307</v>
      </c>
      <c r="F58" s="7">
        <v>305</v>
      </c>
      <c r="G58" s="99">
        <v>305</v>
      </c>
      <c r="H58" s="8">
        <v>-2</v>
      </c>
      <c r="I58" s="109">
        <v>304</v>
      </c>
      <c r="J58" s="109">
        <f t="shared" si="15"/>
        <v>-1</v>
      </c>
      <c r="K58" s="9">
        <v>405240</v>
      </c>
      <c r="L58" s="7">
        <v>402600</v>
      </c>
      <c r="M58" s="98">
        <v>402600</v>
      </c>
      <c r="N58" s="8">
        <v>-2640</v>
      </c>
      <c r="O58" s="109">
        <f>I58*O3</f>
        <v>401280</v>
      </c>
      <c r="P58" s="109">
        <f t="shared" si="16"/>
        <v>-1320</v>
      </c>
      <c r="Q58" s="6">
        <v>0</v>
      </c>
      <c r="R58" s="7">
        <v>0</v>
      </c>
      <c r="S58" s="98">
        <v>0</v>
      </c>
      <c r="T58" s="8">
        <v>0</v>
      </c>
      <c r="U58" s="109">
        <v>0</v>
      </c>
      <c r="V58" s="109">
        <f t="shared" si="17"/>
        <v>0</v>
      </c>
      <c r="W58" s="9">
        <v>0</v>
      </c>
      <c r="X58" s="7">
        <v>0</v>
      </c>
      <c r="Y58" s="98">
        <v>0</v>
      </c>
      <c r="Z58" s="8">
        <v>0</v>
      </c>
      <c r="AA58" s="109">
        <f>U58*AA3</f>
        <v>0</v>
      </c>
      <c r="AB58" s="109">
        <f t="shared" si="18"/>
        <v>0</v>
      </c>
      <c r="AC58" s="6">
        <v>405240</v>
      </c>
      <c r="AD58" s="7">
        <v>402600</v>
      </c>
      <c r="AE58" s="98">
        <v>402600</v>
      </c>
      <c r="AF58" s="8">
        <v>-2640</v>
      </c>
      <c r="AG58" s="109">
        <f t="shared" si="19"/>
        <v>401280</v>
      </c>
      <c r="AH58" s="109">
        <f t="shared" si="20"/>
        <v>-1320</v>
      </c>
      <c r="AI58" s="6">
        <v>0</v>
      </c>
      <c r="AJ58" s="7">
        <v>0</v>
      </c>
      <c r="AK58" s="98">
        <v>0</v>
      </c>
      <c r="AL58" s="8">
        <v>0</v>
      </c>
      <c r="AM58" s="109">
        <v>0</v>
      </c>
      <c r="AN58" s="109">
        <f t="shared" si="21"/>
        <v>0</v>
      </c>
      <c r="AO58" s="6">
        <v>0</v>
      </c>
      <c r="AP58" s="7">
        <v>0</v>
      </c>
      <c r="AQ58" s="98">
        <v>0</v>
      </c>
      <c r="AR58" s="8">
        <v>0</v>
      </c>
      <c r="AS58" s="109">
        <f>AM58*AS3</f>
        <v>0</v>
      </c>
      <c r="AT58" s="109">
        <f t="shared" si="22"/>
        <v>0</v>
      </c>
      <c r="AU58" s="6">
        <v>4</v>
      </c>
      <c r="AV58" s="7">
        <v>2</v>
      </c>
      <c r="AW58" s="98">
        <v>2</v>
      </c>
      <c r="AX58" s="8">
        <v>-2</v>
      </c>
      <c r="AY58" s="109">
        <v>2</v>
      </c>
      <c r="AZ58" s="109">
        <f t="shared" si="23"/>
        <v>0</v>
      </c>
      <c r="BA58" s="6">
        <v>7600</v>
      </c>
      <c r="BB58" s="7">
        <v>3800</v>
      </c>
      <c r="BC58" s="98">
        <v>3800</v>
      </c>
      <c r="BD58" s="8">
        <v>-3800</v>
      </c>
      <c r="BE58" s="109">
        <f t="shared" si="24"/>
        <v>3800</v>
      </c>
      <c r="BF58" s="109">
        <f t="shared" si="25"/>
        <v>0</v>
      </c>
      <c r="BG58" s="6">
        <v>412840</v>
      </c>
      <c r="BH58" s="10">
        <v>406400</v>
      </c>
      <c r="BI58" s="98">
        <v>406400</v>
      </c>
      <c r="BJ58" s="8">
        <f t="shared" si="26"/>
        <v>-6440</v>
      </c>
      <c r="BK58" s="120">
        <f t="shared" si="27"/>
        <v>405080</v>
      </c>
      <c r="BL58" s="109">
        <f t="shared" si="28"/>
        <v>-1320</v>
      </c>
      <c r="BM58" s="121">
        <f t="shared" si="29"/>
        <v>-1320</v>
      </c>
    </row>
    <row r="59" spans="1:65" x14ac:dyDescent="0.25">
      <c r="A59" t="s">
        <v>179</v>
      </c>
      <c r="B59" s="12">
        <v>8922018</v>
      </c>
      <c r="C59" s="12" t="s">
        <v>91</v>
      </c>
      <c r="D59" s="61" t="s">
        <v>6</v>
      </c>
      <c r="E59" s="6">
        <v>118</v>
      </c>
      <c r="F59" s="7">
        <v>124</v>
      </c>
      <c r="G59" s="99">
        <v>124</v>
      </c>
      <c r="H59" s="8">
        <v>6</v>
      </c>
      <c r="I59" s="109">
        <v>124</v>
      </c>
      <c r="J59" s="109">
        <f t="shared" si="15"/>
        <v>0</v>
      </c>
      <c r="K59" s="9">
        <v>155760</v>
      </c>
      <c r="L59" s="7">
        <v>163680</v>
      </c>
      <c r="M59" s="98">
        <v>163680</v>
      </c>
      <c r="N59" s="8">
        <v>7920</v>
      </c>
      <c r="O59" s="109">
        <f>I59*O3</f>
        <v>163680</v>
      </c>
      <c r="P59" s="109">
        <f t="shared" si="16"/>
        <v>0</v>
      </c>
      <c r="Q59" s="6">
        <v>0</v>
      </c>
      <c r="R59" s="7">
        <v>0</v>
      </c>
      <c r="S59" s="98">
        <v>0</v>
      </c>
      <c r="T59" s="8">
        <v>0</v>
      </c>
      <c r="U59" s="109">
        <v>0</v>
      </c>
      <c r="V59" s="109">
        <f t="shared" si="17"/>
        <v>0</v>
      </c>
      <c r="W59" s="9">
        <v>0</v>
      </c>
      <c r="X59" s="7">
        <v>0</v>
      </c>
      <c r="Y59" s="98">
        <v>0</v>
      </c>
      <c r="Z59" s="8">
        <v>0</v>
      </c>
      <c r="AA59" s="109">
        <f>U59*AA3</f>
        <v>0</v>
      </c>
      <c r="AB59" s="109">
        <f t="shared" si="18"/>
        <v>0</v>
      </c>
      <c r="AC59" s="6">
        <v>155760</v>
      </c>
      <c r="AD59" s="7">
        <v>163680</v>
      </c>
      <c r="AE59" s="98">
        <v>163680</v>
      </c>
      <c r="AF59" s="8">
        <v>7920</v>
      </c>
      <c r="AG59" s="109">
        <f t="shared" si="19"/>
        <v>163680</v>
      </c>
      <c r="AH59" s="109">
        <f t="shared" si="20"/>
        <v>0</v>
      </c>
      <c r="AI59" s="6">
        <v>0</v>
      </c>
      <c r="AJ59" s="7">
        <v>0</v>
      </c>
      <c r="AK59" s="98">
        <v>0</v>
      </c>
      <c r="AL59" s="8">
        <v>0</v>
      </c>
      <c r="AM59" s="109">
        <v>0</v>
      </c>
      <c r="AN59" s="109">
        <f t="shared" si="21"/>
        <v>0</v>
      </c>
      <c r="AO59" s="6">
        <v>0</v>
      </c>
      <c r="AP59" s="7">
        <v>0</v>
      </c>
      <c r="AQ59" s="98">
        <v>0</v>
      </c>
      <c r="AR59" s="8">
        <v>0</v>
      </c>
      <c r="AS59" s="109">
        <f>AM59*AS3</f>
        <v>0</v>
      </c>
      <c r="AT59" s="109">
        <f t="shared" si="22"/>
        <v>0</v>
      </c>
      <c r="AU59" s="6">
        <v>8</v>
      </c>
      <c r="AV59" s="7">
        <v>6</v>
      </c>
      <c r="AW59" s="98">
        <v>6</v>
      </c>
      <c r="AX59" s="8">
        <v>-2</v>
      </c>
      <c r="AY59" s="109">
        <v>6</v>
      </c>
      <c r="AZ59" s="109">
        <f t="shared" si="23"/>
        <v>0</v>
      </c>
      <c r="BA59" s="6">
        <v>15200</v>
      </c>
      <c r="BB59" s="7">
        <v>11400</v>
      </c>
      <c r="BC59" s="98">
        <v>11400</v>
      </c>
      <c r="BD59" s="8">
        <v>-3800</v>
      </c>
      <c r="BE59" s="109">
        <f t="shared" si="24"/>
        <v>11400</v>
      </c>
      <c r="BF59" s="109">
        <f t="shared" si="25"/>
        <v>0</v>
      </c>
      <c r="BG59" s="6">
        <v>170960</v>
      </c>
      <c r="BH59" s="10">
        <v>175080</v>
      </c>
      <c r="BI59" s="98">
        <v>175080</v>
      </c>
      <c r="BJ59" s="8">
        <f t="shared" si="26"/>
        <v>4120</v>
      </c>
      <c r="BK59" s="120">
        <f t="shared" si="27"/>
        <v>175080</v>
      </c>
      <c r="BL59" s="109">
        <f t="shared" si="28"/>
        <v>0</v>
      </c>
      <c r="BM59" s="121">
        <f t="shared" si="29"/>
        <v>0</v>
      </c>
    </row>
    <row r="60" spans="1:65" x14ac:dyDescent="0.25">
      <c r="A60" t="str">
        <f>VLOOKUP(B60,'[1]School Codes'!$F$2:$N$103,9,FALSE)</f>
        <v>2074hvrt</v>
      </c>
      <c r="B60" s="12">
        <v>8922074</v>
      </c>
      <c r="C60" s="12" t="s">
        <v>92</v>
      </c>
      <c r="D60" s="61" t="s">
        <v>6</v>
      </c>
      <c r="E60" s="6">
        <v>58</v>
      </c>
      <c r="F60" s="7">
        <v>64</v>
      </c>
      <c r="G60" s="99">
        <v>64</v>
      </c>
      <c r="H60" s="8">
        <v>6</v>
      </c>
      <c r="I60" s="109">
        <v>64</v>
      </c>
      <c r="J60" s="109">
        <f t="shared" si="15"/>
        <v>0</v>
      </c>
      <c r="K60" s="9">
        <v>76560</v>
      </c>
      <c r="L60" s="7">
        <v>84480</v>
      </c>
      <c r="M60" s="98">
        <v>84480</v>
      </c>
      <c r="N60" s="8">
        <v>7920</v>
      </c>
      <c r="O60" s="109">
        <f>I60*O3</f>
        <v>84480</v>
      </c>
      <c r="P60" s="109">
        <f t="shared" si="16"/>
        <v>0</v>
      </c>
      <c r="Q60" s="6">
        <v>0</v>
      </c>
      <c r="R60" s="7">
        <v>0</v>
      </c>
      <c r="S60" s="98">
        <v>0</v>
      </c>
      <c r="T60" s="8">
        <v>0</v>
      </c>
      <c r="U60" s="109">
        <v>0</v>
      </c>
      <c r="V60" s="109">
        <f t="shared" si="17"/>
        <v>0</v>
      </c>
      <c r="W60" s="9">
        <v>0</v>
      </c>
      <c r="X60" s="7">
        <v>0</v>
      </c>
      <c r="Y60" s="98">
        <v>0</v>
      </c>
      <c r="Z60" s="8">
        <v>0</v>
      </c>
      <c r="AA60" s="109">
        <f>U60*AA3</f>
        <v>0</v>
      </c>
      <c r="AB60" s="109">
        <f t="shared" si="18"/>
        <v>0</v>
      </c>
      <c r="AC60" s="6">
        <v>76560</v>
      </c>
      <c r="AD60" s="7">
        <v>84480</v>
      </c>
      <c r="AE60" s="98">
        <v>84480</v>
      </c>
      <c r="AF60" s="8">
        <v>7920</v>
      </c>
      <c r="AG60" s="109">
        <f t="shared" si="19"/>
        <v>84480</v>
      </c>
      <c r="AH60" s="109">
        <f t="shared" si="20"/>
        <v>0</v>
      </c>
      <c r="AI60" s="6">
        <v>0</v>
      </c>
      <c r="AJ60" s="7">
        <v>0</v>
      </c>
      <c r="AK60" s="98">
        <v>0</v>
      </c>
      <c r="AL60" s="8">
        <v>0</v>
      </c>
      <c r="AM60" s="109">
        <v>0</v>
      </c>
      <c r="AN60" s="109">
        <f t="shared" si="21"/>
        <v>0</v>
      </c>
      <c r="AO60" s="6">
        <v>0</v>
      </c>
      <c r="AP60" s="7">
        <v>0</v>
      </c>
      <c r="AQ60" s="98">
        <v>0</v>
      </c>
      <c r="AR60" s="8">
        <v>0</v>
      </c>
      <c r="AS60" s="109">
        <f>AM60*AS3</f>
        <v>0</v>
      </c>
      <c r="AT60" s="109">
        <f t="shared" si="22"/>
        <v>0</v>
      </c>
      <c r="AU60" s="6">
        <v>0</v>
      </c>
      <c r="AV60" s="7">
        <v>0</v>
      </c>
      <c r="AW60" s="98">
        <v>0</v>
      </c>
      <c r="AX60" s="8">
        <v>0</v>
      </c>
      <c r="AY60" s="109">
        <v>0</v>
      </c>
      <c r="AZ60" s="109">
        <f t="shared" si="23"/>
        <v>0</v>
      </c>
      <c r="BA60" s="6">
        <v>0</v>
      </c>
      <c r="BB60" s="7">
        <v>0</v>
      </c>
      <c r="BC60" s="98">
        <v>0</v>
      </c>
      <c r="BD60" s="8">
        <v>0</v>
      </c>
      <c r="BE60" s="109">
        <f t="shared" si="24"/>
        <v>0</v>
      </c>
      <c r="BF60" s="109">
        <f t="shared" si="25"/>
        <v>0</v>
      </c>
      <c r="BG60" s="6">
        <v>76560</v>
      </c>
      <c r="BH60" s="10">
        <v>84480</v>
      </c>
      <c r="BI60" s="98">
        <v>84480</v>
      </c>
      <c r="BJ60" s="8">
        <f t="shared" si="26"/>
        <v>7920</v>
      </c>
      <c r="BK60" s="120">
        <f t="shared" si="27"/>
        <v>84480</v>
      </c>
      <c r="BL60" s="109">
        <f t="shared" si="28"/>
        <v>0</v>
      </c>
      <c r="BM60" s="121">
        <f t="shared" si="29"/>
        <v>0</v>
      </c>
    </row>
    <row r="61" spans="1:65" x14ac:dyDescent="0.25">
      <c r="A61" t="str">
        <f>VLOOKUP(B61,'[1]School Codes'!$F$2:$N$103,9,FALSE)</f>
        <v>2077smkJ</v>
      </c>
      <c r="B61" s="12">
        <v>8922077</v>
      </c>
      <c r="C61" s="12" t="s">
        <v>93</v>
      </c>
      <c r="D61" s="61" t="s">
        <v>6</v>
      </c>
      <c r="E61" s="6">
        <v>78</v>
      </c>
      <c r="F61" s="7">
        <v>75</v>
      </c>
      <c r="G61" s="99">
        <v>75</v>
      </c>
      <c r="H61" s="8">
        <v>-3</v>
      </c>
      <c r="I61" s="109">
        <v>75</v>
      </c>
      <c r="J61" s="109">
        <f t="shared" si="15"/>
        <v>0</v>
      </c>
      <c r="K61" s="9">
        <v>102960</v>
      </c>
      <c r="L61" s="7">
        <v>99000</v>
      </c>
      <c r="M61" s="98">
        <v>99000</v>
      </c>
      <c r="N61" s="8">
        <v>-3960</v>
      </c>
      <c r="O61" s="109">
        <f>I61*O3</f>
        <v>99000</v>
      </c>
      <c r="P61" s="109">
        <f t="shared" si="16"/>
        <v>0</v>
      </c>
      <c r="Q61" s="6">
        <v>0</v>
      </c>
      <c r="R61" s="7">
        <v>0</v>
      </c>
      <c r="S61" s="98">
        <v>0</v>
      </c>
      <c r="T61" s="8">
        <v>0</v>
      </c>
      <c r="U61" s="109">
        <v>0</v>
      </c>
      <c r="V61" s="109">
        <f t="shared" si="17"/>
        <v>0</v>
      </c>
      <c r="W61" s="9">
        <v>0</v>
      </c>
      <c r="X61" s="7">
        <v>0</v>
      </c>
      <c r="Y61" s="98">
        <v>0</v>
      </c>
      <c r="Z61" s="8">
        <v>0</v>
      </c>
      <c r="AA61" s="109">
        <f>U61*AA3</f>
        <v>0</v>
      </c>
      <c r="AB61" s="109">
        <f t="shared" si="18"/>
        <v>0</v>
      </c>
      <c r="AC61" s="6">
        <v>102960</v>
      </c>
      <c r="AD61" s="7">
        <v>99000</v>
      </c>
      <c r="AE61" s="98">
        <v>99000</v>
      </c>
      <c r="AF61" s="8">
        <v>-3960</v>
      </c>
      <c r="AG61" s="109">
        <f t="shared" si="19"/>
        <v>99000</v>
      </c>
      <c r="AH61" s="109">
        <f t="shared" si="20"/>
        <v>0</v>
      </c>
      <c r="AI61" s="6">
        <v>0</v>
      </c>
      <c r="AJ61" s="7">
        <v>0</v>
      </c>
      <c r="AK61" s="98">
        <v>0</v>
      </c>
      <c r="AL61" s="8">
        <v>0</v>
      </c>
      <c r="AM61" s="109">
        <v>0</v>
      </c>
      <c r="AN61" s="109">
        <f t="shared" si="21"/>
        <v>0</v>
      </c>
      <c r="AO61" s="6">
        <v>0</v>
      </c>
      <c r="AP61" s="7">
        <v>0</v>
      </c>
      <c r="AQ61" s="98">
        <v>0</v>
      </c>
      <c r="AR61" s="8">
        <v>0</v>
      </c>
      <c r="AS61" s="109">
        <f>AM61*AS3</f>
        <v>0</v>
      </c>
      <c r="AT61" s="109">
        <f t="shared" si="22"/>
        <v>0</v>
      </c>
      <c r="AU61" s="6">
        <v>0</v>
      </c>
      <c r="AV61" s="7">
        <v>0</v>
      </c>
      <c r="AW61" s="98">
        <v>0</v>
      </c>
      <c r="AX61" s="8">
        <v>0</v>
      </c>
      <c r="AY61" s="109">
        <v>0</v>
      </c>
      <c r="AZ61" s="109">
        <f t="shared" si="23"/>
        <v>0</v>
      </c>
      <c r="BA61" s="6">
        <v>0</v>
      </c>
      <c r="BB61" s="7">
        <v>0</v>
      </c>
      <c r="BC61" s="98">
        <v>0</v>
      </c>
      <c r="BD61" s="8">
        <v>0</v>
      </c>
      <c r="BE61" s="109">
        <f t="shared" si="24"/>
        <v>0</v>
      </c>
      <c r="BF61" s="109">
        <f t="shared" si="25"/>
        <v>0</v>
      </c>
      <c r="BG61" s="6">
        <v>102960</v>
      </c>
      <c r="BH61" s="10">
        <v>99000</v>
      </c>
      <c r="BI61" s="98">
        <v>99000</v>
      </c>
      <c r="BJ61" s="8">
        <f t="shared" si="26"/>
        <v>-3960</v>
      </c>
      <c r="BK61" s="120">
        <f t="shared" si="27"/>
        <v>99000</v>
      </c>
      <c r="BL61" s="109">
        <f t="shared" si="28"/>
        <v>0</v>
      </c>
      <c r="BM61" s="121">
        <f t="shared" si="29"/>
        <v>0</v>
      </c>
    </row>
    <row r="62" spans="1:65" x14ac:dyDescent="0.25">
      <c r="A62" t="str">
        <f>VLOOKUP(B62,'[1]School Codes'!$F$2:$N$103,9,FALSE)</f>
        <v>2081LkKD</v>
      </c>
      <c r="B62" s="12">
        <v>8922081</v>
      </c>
      <c r="C62" s="12" t="s">
        <v>94</v>
      </c>
      <c r="D62" s="61" t="s">
        <v>6</v>
      </c>
      <c r="E62" s="6">
        <v>212</v>
      </c>
      <c r="F62" s="7">
        <v>218</v>
      </c>
      <c r="G62" s="99">
        <v>218</v>
      </c>
      <c r="H62" s="8">
        <v>6</v>
      </c>
      <c r="I62" s="109">
        <v>217</v>
      </c>
      <c r="J62" s="109">
        <f t="shared" si="15"/>
        <v>-1</v>
      </c>
      <c r="K62" s="9">
        <v>279840</v>
      </c>
      <c r="L62" s="7">
        <v>287760</v>
      </c>
      <c r="M62" s="98">
        <v>287760</v>
      </c>
      <c r="N62" s="8">
        <v>7920</v>
      </c>
      <c r="O62" s="109">
        <f>I62*O3</f>
        <v>286440</v>
      </c>
      <c r="P62" s="109">
        <f t="shared" si="16"/>
        <v>-1320</v>
      </c>
      <c r="Q62" s="6">
        <v>0</v>
      </c>
      <c r="R62" s="7">
        <v>0</v>
      </c>
      <c r="S62" s="98">
        <v>0</v>
      </c>
      <c r="T62" s="8">
        <v>0</v>
      </c>
      <c r="U62" s="109">
        <v>0</v>
      </c>
      <c r="V62" s="109">
        <f t="shared" si="17"/>
        <v>0</v>
      </c>
      <c r="W62" s="9">
        <v>0</v>
      </c>
      <c r="X62" s="7">
        <v>0</v>
      </c>
      <c r="Y62" s="98">
        <v>0</v>
      </c>
      <c r="Z62" s="8">
        <v>0</v>
      </c>
      <c r="AA62" s="109">
        <f>U62*AA3</f>
        <v>0</v>
      </c>
      <c r="AB62" s="109">
        <f t="shared" si="18"/>
        <v>0</v>
      </c>
      <c r="AC62" s="6">
        <v>279840</v>
      </c>
      <c r="AD62" s="7">
        <v>287760</v>
      </c>
      <c r="AE62" s="98">
        <v>287760</v>
      </c>
      <c r="AF62" s="8">
        <v>7920</v>
      </c>
      <c r="AG62" s="109">
        <f t="shared" si="19"/>
        <v>286440</v>
      </c>
      <c r="AH62" s="109">
        <f t="shared" si="20"/>
        <v>-1320</v>
      </c>
      <c r="AI62" s="6">
        <v>0</v>
      </c>
      <c r="AJ62" s="7">
        <v>0</v>
      </c>
      <c r="AK62" s="98">
        <v>0</v>
      </c>
      <c r="AL62" s="8">
        <v>0</v>
      </c>
      <c r="AM62" s="109">
        <v>0</v>
      </c>
      <c r="AN62" s="109">
        <f t="shared" si="21"/>
        <v>0</v>
      </c>
      <c r="AO62" s="6">
        <v>0</v>
      </c>
      <c r="AP62" s="7">
        <v>0</v>
      </c>
      <c r="AQ62" s="98">
        <v>0</v>
      </c>
      <c r="AR62" s="8">
        <v>0</v>
      </c>
      <c r="AS62" s="109">
        <f>AM62*AS3</f>
        <v>0</v>
      </c>
      <c r="AT62" s="109">
        <f t="shared" si="22"/>
        <v>0</v>
      </c>
      <c r="AU62" s="6">
        <v>0</v>
      </c>
      <c r="AV62" s="7">
        <v>0</v>
      </c>
      <c r="AW62" s="98">
        <v>0</v>
      </c>
      <c r="AX62" s="8">
        <v>0</v>
      </c>
      <c r="AY62" s="109">
        <v>0</v>
      </c>
      <c r="AZ62" s="109">
        <f t="shared" si="23"/>
        <v>0</v>
      </c>
      <c r="BA62" s="6">
        <v>0</v>
      </c>
      <c r="BB62" s="7">
        <v>0</v>
      </c>
      <c r="BC62" s="98">
        <v>0</v>
      </c>
      <c r="BD62" s="8">
        <v>0</v>
      </c>
      <c r="BE62" s="109">
        <f t="shared" si="24"/>
        <v>0</v>
      </c>
      <c r="BF62" s="109">
        <f t="shared" si="25"/>
        <v>0</v>
      </c>
      <c r="BG62" s="6">
        <v>279840</v>
      </c>
      <c r="BH62" s="10">
        <v>287760</v>
      </c>
      <c r="BI62" s="98">
        <v>287760</v>
      </c>
      <c r="BJ62" s="8">
        <f t="shared" si="26"/>
        <v>7920</v>
      </c>
      <c r="BK62" s="120">
        <f t="shared" si="27"/>
        <v>286440</v>
      </c>
      <c r="BL62" s="109">
        <f t="shared" si="28"/>
        <v>-1320</v>
      </c>
      <c r="BM62" s="121">
        <f t="shared" si="29"/>
        <v>-1320</v>
      </c>
    </row>
    <row r="63" spans="1:65" x14ac:dyDescent="0.25">
      <c r="A63" t="str">
        <f>VLOOKUP(B63,'[1]School Codes'!$F$2:$N$103,9,FALSE)</f>
        <v>2082fWlx</v>
      </c>
      <c r="B63" s="12">
        <v>8922082</v>
      </c>
      <c r="C63" s="12" t="s">
        <v>95</v>
      </c>
      <c r="D63" s="61" t="s">
        <v>6</v>
      </c>
      <c r="E63" s="6">
        <v>113</v>
      </c>
      <c r="F63" s="7">
        <v>102</v>
      </c>
      <c r="G63" s="99">
        <v>102</v>
      </c>
      <c r="H63" s="8">
        <v>-11</v>
      </c>
      <c r="I63" s="109">
        <v>102</v>
      </c>
      <c r="J63" s="109">
        <f t="shared" si="15"/>
        <v>0</v>
      </c>
      <c r="K63" s="9">
        <v>149160</v>
      </c>
      <c r="L63" s="7">
        <v>134640</v>
      </c>
      <c r="M63" s="98">
        <v>134640</v>
      </c>
      <c r="N63" s="8">
        <v>-14520</v>
      </c>
      <c r="O63" s="109">
        <f>I63*O3</f>
        <v>134640</v>
      </c>
      <c r="P63" s="109">
        <f t="shared" si="16"/>
        <v>0</v>
      </c>
      <c r="Q63" s="6">
        <v>0</v>
      </c>
      <c r="R63" s="7">
        <v>0</v>
      </c>
      <c r="S63" s="98">
        <v>0</v>
      </c>
      <c r="T63" s="8">
        <v>0</v>
      </c>
      <c r="U63" s="109">
        <v>0</v>
      </c>
      <c r="V63" s="109">
        <f t="shared" si="17"/>
        <v>0</v>
      </c>
      <c r="W63" s="9">
        <v>0</v>
      </c>
      <c r="X63" s="7">
        <v>0</v>
      </c>
      <c r="Y63" s="98">
        <v>0</v>
      </c>
      <c r="Z63" s="8">
        <v>0</v>
      </c>
      <c r="AA63" s="109">
        <f>U63*AA3</f>
        <v>0</v>
      </c>
      <c r="AB63" s="109">
        <f t="shared" si="18"/>
        <v>0</v>
      </c>
      <c r="AC63" s="6">
        <v>149160</v>
      </c>
      <c r="AD63" s="7">
        <v>134640</v>
      </c>
      <c r="AE63" s="98">
        <v>134640</v>
      </c>
      <c r="AF63" s="8">
        <v>-14520</v>
      </c>
      <c r="AG63" s="109">
        <f t="shared" si="19"/>
        <v>134640</v>
      </c>
      <c r="AH63" s="109">
        <f t="shared" si="20"/>
        <v>0</v>
      </c>
      <c r="AI63" s="6">
        <v>0</v>
      </c>
      <c r="AJ63" s="7">
        <v>0</v>
      </c>
      <c r="AK63" s="98">
        <v>0</v>
      </c>
      <c r="AL63" s="8">
        <v>0</v>
      </c>
      <c r="AM63" s="109">
        <v>0</v>
      </c>
      <c r="AN63" s="109">
        <f t="shared" si="21"/>
        <v>0</v>
      </c>
      <c r="AO63" s="6">
        <v>0</v>
      </c>
      <c r="AP63" s="7">
        <v>0</v>
      </c>
      <c r="AQ63" s="98">
        <v>0</v>
      </c>
      <c r="AR63" s="8">
        <v>0</v>
      </c>
      <c r="AS63" s="109">
        <f>AM63*AS3</f>
        <v>0</v>
      </c>
      <c r="AT63" s="109">
        <f t="shared" si="22"/>
        <v>0</v>
      </c>
      <c r="AU63" s="6">
        <v>2</v>
      </c>
      <c r="AV63" s="7">
        <v>3</v>
      </c>
      <c r="AW63" s="98">
        <v>3</v>
      </c>
      <c r="AX63" s="8">
        <v>1</v>
      </c>
      <c r="AY63" s="109">
        <v>3</v>
      </c>
      <c r="AZ63" s="109">
        <f t="shared" si="23"/>
        <v>0</v>
      </c>
      <c r="BA63" s="6">
        <v>3800</v>
      </c>
      <c r="BB63" s="7">
        <v>5700</v>
      </c>
      <c r="BC63" s="98">
        <v>5700</v>
      </c>
      <c r="BD63" s="8">
        <v>1900</v>
      </c>
      <c r="BE63" s="109">
        <f t="shared" si="24"/>
        <v>5700</v>
      </c>
      <c r="BF63" s="109">
        <f t="shared" si="25"/>
        <v>0</v>
      </c>
      <c r="BG63" s="6">
        <v>152960</v>
      </c>
      <c r="BH63" s="10">
        <v>140340</v>
      </c>
      <c r="BI63" s="98">
        <v>140340</v>
      </c>
      <c r="BJ63" s="8">
        <f t="shared" si="26"/>
        <v>-12620</v>
      </c>
      <c r="BK63" s="120">
        <f t="shared" si="27"/>
        <v>140340</v>
      </c>
      <c r="BL63" s="109">
        <f t="shared" si="28"/>
        <v>0</v>
      </c>
      <c r="BM63" s="121">
        <f t="shared" si="29"/>
        <v>0</v>
      </c>
    </row>
    <row r="64" spans="1:65" x14ac:dyDescent="0.25">
      <c r="A64" t="str">
        <f>VLOOKUP(B64,'[1]School Codes'!$F$2:$N$103,9,FALSE)</f>
        <v>2088EKvG</v>
      </c>
      <c r="B64" s="12">
        <v>8922088</v>
      </c>
      <c r="C64" s="12" t="s">
        <v>96</v>
      </c>
      <c r="D64" s="61" t="s">
        <v>6</v>
      </c>
      <c r="E64" s="6">
        <v>100</v>
      </c>
      <c r="F64" s="7">
        <v>93</v>
      </c>
      <c r="G64" s="99">
        <v>93</v>
      </c>
      <c r="H64" s="8">
        <v>-7</v>
      </c>
      <c r="I64" s="109">
        <v>93</v>
      </c>
      <c r="J64" s="109">
        <f t="shared" si="15"/>
        <v>0</v>
      </c>
      <c r="K64" s="9">
        <v>132000</v>
      </c>
      <c r="L64" s="7">
        <v>122760</v>
      </c>
      <c r="M64" s="98">
        <v>122760</v>
      </c>
      <c r="N64" s="8">
        <v>-9240</v>
      </c>
      <c r="O64" s="109">
        <f>I64*O3</f>
        <v>122760</v>
      </c>
      <c r="P64" s="109">
        <f t="shared" si="16"/>
        <v>0</v>
      </c>
      <c r="Q64" s="6">
        <v>0</v>
      </c>
      <c r="R64" s="7">
        <v>0</v>
      </c>
      <c r="S64" s="98">
        <v>0</v>
      </c>
      <c r="T64" s="8">
        <v>0</v>
      </c>
      <c r="U64" s="109">
        <v>0</v>
      </c>
      <c r="V64" s="109">
        <f t="shared" si="17"/>
        <v>0</v>
      </c>
      <c r="W64" s="9">
        <v>0</v>
      </c>
      <c r="X64" s="7">
        <v>0</v>
      </c>
      <c r="Y64" s="98">
        <v>0</v>
      </c>
      <c r="Z64" s="8">
        <v>0</v>
      </c>
      <c r="AA64" s="109">
        <f>U64*AA3</f>
        <v>0</v>
      </c>
      <c r="AB64" s="109">
        <f t="shared" si="18"/>
        <v>0</v>
      </c>
      <c r="AC64" s="6">
        <v>132000</v>
      </c>
      <c r="AD64" s="7">
        <v>122760</v>
      </c>
      <c r="AE64" s="98">
        <v>122760</v>
      </c>
      <c r="AF64" s="8">
        <v>-9240</v>
      </c>
      <c r="AG64" s="109">
        <f t="shared" si="19"/>
        <v>122760</v>
      </c>
      <c r="AH64" s="109">
        <f t="shared" si="20"/>
        <v>0</v>
      </c>
      <c r="AI64" s="6">
        <v>0</v>
      </c>
      <c r="AJ64" s="7">
        <v>0</v>
      </c>
      <c r="AK64" s="98">
        <v>0</v>
      </c>
      <c r="AL64" s="8">
        <v>0</v>
      </c>
      <c r="AM64" s="109">
        <v>0</v>
      </c>
      <c r="AN64" s="109">
        <f t="shared" si="21"/>
        <v>0</v>
      </c>
      <c r="AO64" s="6">
        <v>0</v>
      </c>
      <c r="AP64" s="7">
        <v>0</v>
      </c>
      <c r="AQ64" s="98">
        <v>0</v>
      </c>
      <c r="AR64" s="8">
        <v>0</v>
      </c>
      <c r="AS64" s="109">
        <f>AM64*AS3</f>
        <v>0</v>
      </c>
      <c r="AT64" s="109">
        <f t="shared" si="22"/>
        <v>0</v>
      </c>
      <c r="AU64" s="6">
        <v>0</v>
      </c>
      <c r="AV64" s="7">
        <v>0</v>
      </c>
      <c r="AW64" s="98">
        <v>0</v>
      </c>
      <c r="AX64" s="8">
        <v>0</v>
      </c>
      <c r="AY64" s="109">
        <v>0</v>
      </c>
      <c r="AZ64" s="109">
        <f t="shared" si="23"/>
        <v>0</v>
      </c>
      <c r="BA64" s="6">
        <v>0</v>
      </c>
      <c r="BB64" s="7">
        <v>0</v>
      </c>
      <c r="BC64" s="98">
        <v>0</v>
      </c>
      <c r="BD64" s="8">
        <v>0</v>
      </c>
      <c r="BE64" s="109">
        <f t="shared" si="24"/>
        <v>0</v>
      </c>
      <c r="BF64" s="109">
        <f t="shared" si="25"/>
        <v>0</v>
      </c>
      <c r="BG64" s="6">
        <v>132000</v>
      </c>
      <c r="BH64" s="10">
        <v>122760</v>
      </c>
      <c r="BI64" s="98">
        <v>122760</v>
      </c>
      <c r="BJ64" s="8">
        <f t="shared" si="26"/>
        <v>-9240</v>
      </c>
      <c r="BK64" s="120">
        <f t="shared" si="27"/>
        <v>122760</v>
      </c>
      <c r="BL64" s="109">
        <f t="shared" si="28"/>
        <v>0</v>
      </c>
      <c r="BM64" s="121">
        <f t="shared" si="29"/>
        <v>0</v>
      </c>
    </row>
    <row r="65" spans="1:65" x14ac:dyDescent="0.25">
      <c r="A65" t="str">
        <f>VLOOKUP(B65,'[1]School Codes'!$F$2:$N$103,9,FALSE)</f>
        <v>2099WTff</v>
      </c>
      <c r="B65" s="12">
        <v>8922099</v>
      </c>
      <c r="C65" s="12" t="s">
        <v>97</v>
      </c>
      <c r="D65" s="61" t="s">
        <v>6</v>
      </c>
      <c r="E65" s="6">
        <v>78</v>
      </c>
      <c r="F65" s="7">
        <v>79</v>
      </c>
      <c r="G65" s="99">
        <v>79</v>
      </c>
      <c r="H65" s="8">
        <v>1</v>
      </c>
      <c r="I65" s="109">
        <v>79</v>
      </c>
      <c r="J65" s="109">
        <f t="shared" si="15"/>
        <v>0</v>
      </c>
      <c r="K65" s="9">
        <v>102960</v>
      </c>
      <c r="L65" s="7">
        <v>104280</v>
      </c>
      <c r="M65" s="98">
        <v>104280</v>
      </c>
      <c r="N65" s="8">
        <v>1320</v>
      </c>
      <c r="O65" s="109">
        <f>I65*O3</f>
        <v>104280</v>
      </c>
      <c r="P65" s="109">
        <f t="shared" si="16"/>
        <v>0</v>
      </c>
      <c r="Q65" s="6">
        <v>0</v>
      </c>
      <c r="R65" s="7">
        <v>0</v>
      </c>
      <c r="S65" s="98">
        <v>0</v>
      </c>
      <c r="T65" s="8">
        <v>0</v>
      </c>
      <c r="U65" s="109">
        <v>0</v>
      </c>
      <c r="V65" s="109">
        <f t="shared" si="17"/>
        <v>0</v>
      </c>
      <c r="W65" s="9">
        <v>0</v>
      </c>
      <c r="X65" s="7">
        <v>0</v>
      </c>
      <c r="Y65" s="98">
        <v>0</v>
      </c>
      <c r="Z65" s="8">
        <v>0</v>
      </c>
      <c r="AA65" s="109">
        <f>U65*AA3</f>
        <v>0</v>
      </c>
      <c r="AB65" s="109">
        <f t="shared" si="18"/>
        <v>0</v>
      </c>
      <c r="AC65" s="6">
        <v>102960</v>
      </c>
      <c r="AD65" s="7">
        <v>104280</v>
      </c>
      <c r="AE65" s="98">
        <v>104280</v>
      </c>
      <c r="AF65" s="8">
        <v>1320</v>
      </c>
      <c r="AG65" s="109">
        <f t="shared" si="19"/>
        <v>104280</v>
      </c>
      <c r="AH65" s="109">
        <f t="shared" si="20"/>
        <v>0</v>
      </c>
      <c r="AI65" s="6">
        <v>0</v>
      </c>
      <c r="AJ65" s="7">
        <v>0</v>
      </c>
      <c r="AK65" s="98">
        <v>0</v>
      </c>
      <c r="AL65" s="8">
        <v>0</v>
      </c>
      <c r="AM65" s="109">
        <v>0</v>
      </c>
      <c r="AN65" s="109">
        <f t="shared" si="21"/>
        <v>0</v>
      </c>
      <c r="AO65" s="6">
        <v>0</v>
      </c>
      <c r="AP65" s="7">
        <v>0</v>
      </c>
      <c r="AQ65" s="98">
        <v>0</v>
      </c>
      <c r="AR65" s="8">
        <v>0</v>
      </c>
      <c r="AS65" s="109">
        <f>AM65*AS3</f>
        <v>0</v>
      </c>
      <c r="AT65" s="109">
        <f t="shared" si="22"/>
        <v>0</v>
      </c>
      <c r="AU65" s="6">
        <v>2</v>
      </c>
      <c r="AV65" s="7">
        <v>2</v>
      </c>
      <c r="AW65" s="98">
        <v>2</v>
      </c>
      <c r="AX65" s="8">
        <v>0</v>
      </c>
      <c r="AY65" s="109">
        <v>2</v>
      </c>
      <c r="AZ65" s="109">
        <f t="shared" si="23"/>
        <v>0</v>
      </c>
      <c r="BA65" s="6">
        <v>3800</v>
      </c>
      <c r="BB65" s="7">
        <v>3800</v>
      </c>
      <c r="BC65" s="98">
        <v>3800</v>
      </c>
      <c r="BD65" s="8">
        <v>0</v>
      </c>
      <c r="BE65" s="109">
        <f t="shared" si="24"/>
        <v>3800</v>
      </c>
      <c r="BF65" s="109">
        <f t="shared" si="25"/>
        <v>0</v>
      </c>
      <c r="BG65" s="6">
        <v>106760</v>
      </c>
      <c r="BH65" s="10">
        <v>108080</v>
      </c>
      <c r="BI65" s="98">
        <v>108080</v>
      </c>
      <c r="BJ65" s="8">
        <f t="shared" si="26"/>
        <v>1320</v>
      </c>
      <c r="BK65" s="120">
        <f t="shared" si="27"/>
        <v>108080</v>
      </c>
      <c r="BL65" s="109">
        <f t="shared" si="28"/>
        <v>0</v>
      </c>
      <c r="BM65" s="121">
        <f t="shared" si="29"/>
        <v>0</v>
      </c>
    </row>
    <row r="66" spans="1:65" x14ac:dyDescent="0.25">
      <c r="A66" t="str">
        <f>VLOOKUP(B66,'[1]School Codes'!$F$2:$N$103,9,FALSE)</f>
        <v>2110WEKx</v>
      </c>
      <c r="B66" s="12">
        <v>8922110</v>
      </c>
      <c r="C66" s="12" t="s">
        <v>98</v>
      </c>
      <c r="D66" s="61" t="s">
        <v>6</v>
      </c>
      <c r="E66" s="6">
        <v>301</v>
      </c>
      <c r="F66" s="7">
        <v>309</v>
      </c>
      <c r="G66" s="99">
        <v>309</v>
      </c>
      <c r="H66" s="8">
        <v>8</v>
      </c>
      <c r="I66" s="109">
        <v>307</v>
      </c>
      <c r="J66" s="109">
        <f t="shared" si="15"/>
        <v>-2</v>
      </c>
      <c r="K66" s="9">
        <v>397320</v>
      </c>
      <c r="L66" s="7">
        <v>407880</v>
      </c>
      <c r="M66" s="98">
        <v>407880</v>
      </c>
      <c r="N66" s="8">
        <v>10560</v>
      </c>
      <c r="O66" s="109">
        <f>I66*O3</f>
        <v>405240</v>
      </c>
      <c r="P66" s="109">
        <f t="shared" si="16"/>
        <v>-2640</v>
      </c>
      <c r="Q66" s="6">
        <v>0</v>
      </c>
      <c r="R66" s="7">
        <v>0</v>
      </c>
      <c r="S66" s="98">
        <v>0</v>
      </c>
      <c r="T66" s="8">
        <v>0</v>
      </c>
      <c r="U66" s="109">
        <v>0</v>
      </c>
      <c r="V66" s="109">
        <f t="shared" si="17"/>
        <v>0</v>
      </c>
      <c r="W66" s="9">
        <v>0</v>
      </c>
      <c r="X66" s="7">
        <v>0</v>
      </c>
      <c r="Y66" s="98">
        <v>0</v>
      </c>
      <c r="Z66" s="8">
        <v>0</v>
      </c>
      <c r="AA66" s="109">
        <f>U66*AA3</f>
        <v>0</v>
      </c>
      <c r="AB66" s="109">
        <f t="shared" si="18"/>
        <v>0</v>
      </c>
      <c r="AC66" s="6">
        <v>397320</v>
      </c>
      <c r="AD66" s="7">
        <v>407880</v>
      </c>
      <c r="AE66" s="98">
        <v>407880</v>
      </c>
      <c r="AF66" s="8">
        <v>10560</v>
      </c>
      <c r="AG66" s="109">
        <f t="shared" si="19"/>
        <v>405240</v>
      </c>
      <c r="AH66" s="109">
        <f t="shared" si="20"/>
        <v>-2640</v>
      </c>
      <c r="AI66" s="6">
        <v>2</v>
      </c>
      <c r="AJ66" s="7">
        <v>2</v>
      </c>
      <c r="AK66" s="98">
        <v>2</v>
      </c>
      <c r="AL66" s="8">
        <v>0</v>
      </c>
      <c r="AM66" s="109">
        <v>2</v>
      </c>
      <c r="AN66" s="109">
        <f t="shared" si="21"/>
        <v>0</v>
      </c>
      <c r="AO66" s="6">
        <v>600</v>
      </c>
      <c r="AP66" s="7">
        <v>600</v>
      </c>
      <c r="AQ66" s="98">
        <v>600</v>
      </c>
      <c r="AR66" s="8">
        <v>0</v>
      </c>
      <c r="AS66" s="109">
        <f>AM66*AS3</f>
        <v>600</v>
      </c>
      <c r="AT66" s="109">
        <f t="shared" si="22"/>
        <v>0</v>
      </c>
      <c r="AU66" s="6">
        <v>3</v>
      </c>
      <c r="AV66" s="7">
        <v>2</v>
      </c>
      <c r="AW66" s="98">
        <v>2</v>
      </c>
      <c r="AX66" s="8">
        <v>-1</v>
      </c>
      <c r="AY66" s="109">
        <v>2</v>
      </c>
      <c r="AZ66" s="109">
        <f t="shared" si="23"/>
        <v>0</v>
      </c>
      <c r="BA66" s="6">
        <v>5700</v>
      </c>
      <c r="BB66" s="7">
        <v>3800</v>
      </c>
      <c r="BC66" s="98">
        <v>3800</v>
      </c>
      <c r="BD66" s="8">
        <v>-1900</v>
      </c>
      <c r="BE66" s="109">
        <f t="shared" si="24"/>
        <v>3800</v>
      </c>
      <c r="BF66" s="109">
        <f t="shared" si="25"/>
        <v>0</v>
      </c>
      <c r="BG66" s="6">
        <v>403620</v>
      </c>
      <c r="BH66" s="10">
        <v>412280</v>
      </c>
      <c r="BI66" s="98">
        <v>412280</v>
      </c>
      <c r="BJ66" s="8">
        <f t="shared" si="26"/>
        <v>8660</v>
      </c>
      <c r="BK66" s="120">
        <f t="shared" si="27"/>
        <v>409640</v>
      </c>
      <c r="BL66" s="109">
        <f t="shared" si="28"/>
        <v>-2640</v>
      </c>
      <c r="BM66" s="121">
        <f t="shared" si="29"/>
        <v>-2640</v>
      </c>
    </row>
    <row r="67" spans="1:65" x14ac:dyDescent="0.25">
      <c r="A67" t="str">
        <f>VLOOKUP(B67,'[1]School Codes'!$F$2:$N$103,9,FALSE)</f>
        <v>2118jGMU</v>
      </c>
      <c r="B67" s="12">
        <v>8922118</v>
      </c>
      <c r="C67" s="12" t="s">
        <v>99</v>
      </c>
      <c r="D67" s="61" t="s">
        <v>6</v>
      </c>
      <c r="E67" s="6">
        <v>180</v>
      </c>
      <c r="F67" s="7">
        <v>160</v>
      </c>
      <c r="G67" s="99">
        <v>160</v>
      </c>
      <c r="H67" s="8">
        <v>-20</v>
      </c>
      <c r="I67" s="109">
        <v>158</v>
      </c>
      <c r="J67" s="109">
        <f t="shared" si="15"/>
        <v>-2</v>
      </c>
      <c r="K67" s="9">
        <v>237600</v>
      </c>
      <c r="L67" s="7">
        <v>211200</v>
      </c>
      <c r="M67" s="98">
        <v>211200</v>
      </c>
      <c r="N67" s="8">
        <v>-26400</v>
      </c>
      <c r="O67" s="109">
        <f>I67*O3</f>
        <v>208560</v>
      </c>
      <c r="P67" s="109">
        <f t="shared" si="16"/>
        <v>-2640</v>
      </c>
      <c r="Q67" s="6">
        <v>0</v>
      </c>
      <c r="R67" s="7">
        <v>0</v>
      </c>
      <c r="S67" s="98">
        <v>0</v>
      </c>
      <c r="T67" s="8">
        <v>0</v>
      </c>
      <c r="U67" s="109">
        <v>0</v>
      </c>
      <c r="V67" s="109">
        <f t="shared" si="17"/>
        <v>0</v>
      </c>
      <c r="W67" s="9">
        <v>0</v>
      </c>
      <c r="X67" s="7">
        <v>0</v>
      </c>
      <c r="Y67" s="98">
        <v>0</v>
      </c>
      <c r="Z67" s="8">
        <v>0</v>
      </c>
      <c r="AA67" s="109">
        <f>U67*AA3</f>
        <v>0</v>
      </c>
      <c r="AB67" s="109">
        <f t="shared" si="18"/>
        <v>0</v>
      </c>
      <c r="AC67" s="6">
        <v>237600</v>
      </c>
      <c r="AD67" s="7">
        <v>211200</v>
      </c>
      <c r="AE67" s="98">
        <v>211200</v>
      </c>
      <c r="AF67" s="8">
        <v>-26400</v>
      </c>
      <c r="AG67" s="109">
        <f t="shared" si="19"/>
        <v>208560</v>
      </c>
      <c r="AH67" s="109">
        <f t="shared" si="20"/>
        <v>-2640</v>
      </c>
      <c r="AI67" s="6">
        <v>0</v>
      </c>
      <c r="AJ67" s="7">
        <v>1</v>
      </c>
      <c r="AK67" s="98">
        <v>1</v>
      </c>
      <c r="AL67" s="8">
        <v>1</v>
      </c>
      <c r="AM67" s="109">
        <v>1</v>
      </c>
      <c r="AN67" s="109">
        <f t="shared" si="21"/>
        <v>0</v>
      </c>
      <c r="AO67" s="6">
        <v>0</v>
      </c>
      <c r="AP67" s="7">
        <v>300</v>
      </c>
      <c r="AQ67" s="98">
        <v>300</v>
      </c>
      <c r="AR67" s="8">
        <v>300</v>
      </c>
      <c r="AS67" s="109">
        <f>AM67*AS3</f>
        <v>300</v>
      </c>
      <c r="AT67" s="109">
        <f t="shared" si="22"/>
        <v>0</v>
      </c>
      <c r="AU67" s="6">
        <v>2</v>
      </c>
      <c r="AV67" s="7">
        <v>2</v>
      </c>
      <c r="AW67" s="98">
        <v>2</v>
      </c>
      <c r="AX67" s="8">
        <v>0</v>
      </c>
      <c r="AY67" s="109">
        <v>2</v>
      </c>
      <c r="AZ67" s="109">
        <f t="shared" si="23"/>
        <v>0</v>
      </c>
      <c r="BA67" s="6">
        <v>3800</v>
      </c>
      <c r="BB67" s="7">
        <v>3800</v>
      </c>
      <c r="BC67" s="98">
        <v>3800</v>
      </c>
      <c r="BD67" s="8">
        <v>0</v>
      </c>
      <c r="BE67" s="109">
        <f t="shared" si="24"/>
        <v>3800</v>
      </c>
      <c r="BF67" s="109">
        <f t="shared" si="25"/>
        <v>0</v>
      </c>
      <c r="BG67" s="6">
        <v>241400</v>
      </c>
      <c r="BH67" s="10">
        <v>215300</v>
      </c>
      <c r="BI67" s="98">
        <v>215300</v>
      </c>
      <c r="BJ67" s="8">
        <f t="shared" si="26"/>
        <v>-26100</v>
      </c>
      <c r="BK67" s="120">
        <f t="shared" si="27"/>
        <v>212660</v>
      </c>
      <c r="BL67" s="109">
        <f t="shared" si="28"/>
        <v>-2640</v>
      </c>
      <c r="BM67" s="121">
        <f t="shared" si="29"/>
        <v>-2640</v>
      </c>
    </row>
    <row r="68" spans="1:65" x14ac:dyDescent="0.25">
      <c r="A68" t="str">
        <f>VLOOKUP(B68,'[1]School Codes'!$F$2:$N$103,9,FALSE)</f>
        <v>2152PAbM</v>
      </c>
      <c r="B68" s="12">
        <v>8922152</v>
      </c>
      <c r="C68" s="12" t="s">
        <v>100</v>
      </c>
      <c r="D68" s="61" t="s">
        <v>6</v>
      </c>
      <c r="E68" s="6">
        <v>121</v>
      </c>
      <c r="F68" s="7">
        <v>118</v>
      </c>
      <c r="G68" s="99">
        <v>118</v>
      </c>
      <c r="H68" s="8">
        <v>-3</v>
      </c>
      <c r="I68" s="109">
        <v>118</v>
      </c>
      <c r="J68" s="109">
        <f t="shared" ref="J68:J99" si="30">I68-G68</f>
        <v>0</v>
      </c>
      <c r="K68" s="9">
        <v>159720</v>
      </c>
      <c r="L68" s="7">
        <v>155760</v>
      </c>
      <c r="M68" s="98">
        <v>155760</v>
      </c>
      <c r="N68" s="8">
        <v>-3960</v>
      </c>
      <c r="O68" s="109">
        <f>I68*O3</f>
        <v>155760</v>
      </c>
      <c r="P68" s="109">
        <f t="shared" ref="P68:P99" si="31">O68-M68</f>
        <v>0</v>
      </c>
      <c r="Q68" s="6">
        <v>0</v>
      </c>
      <c r="R68" s="7">
        <v>0</v>
      </c>
      <c r="S68" s="98">
        <v>0</v>
      </c>
      <c r="T68" s="8">
        <v>0</v>
      </c>
      <c r="U68" s="109">
        <v>0</v>
      </c>
      <c r="V68" s="109">
        <f t="shared" ref="V68:V99" si="32">U68-S68</f>
        <v>0</v>
      </c>
      <c r="W68" s="9">
        <v>0</v>
      </c>
      <c r="X68" s="7">
        <v>0</v>
      </c>
      <c r="Y68" s="98">
        <v>0</v>
      </c>
      <c r="Z68" s="8">
        <v>0</v>
      </c>
      <c r="AA68" s="109">
        <f>U68*AA3</f>
        <v>0</v>
      </c>
      <c r="AB68" s="109">
        <f t="shared" ref="AB68:AB99" si="33">AA68-Y68</f>
        <v>0</v>
      </c>
      <c r="AC68" s="6">
        <v>159720</v>
      </c>
      <c r="AD68" s="7">
        <v>155760</v>
      </c>
      <c r="AE68" s="98">
        <v>155760</v>
      </c>
      <c r="AF68" s="8">
        <v>-3960</v>
      </c>
      <c r="AG68" s="109">
        <f t="shared" ref="AG68:AG103" si="34">O68+AA68</f>
        <v>155760</v>
      </c>
      <c r="AH68" s="109">
        <f t="shared" ref="AH68:AH99" si="35">AG68-AE68</f>
        <v>0</v>
      </c>
      <c r="AI68" s="6">
        <v>2</v>
      </c>
      <c r="AJ68" s="7">
        <v>1</v>
      </c>
      <c r="AK68" s="98">
        <v>1</v>
      </c>
      <c r="AL68" s="8">
        <v>-1</v>
      </c>
      <c r="AM68" s="109">
        <v>1</v>
      </c>
      <c r="AN68" s="109">
        <f t="shared" ref="AN68:AN99" si="36">AM68-AK68</f>
        <v>0</v>
      </c>
      <c r="AO68" s="6">
        <v>600</v>
      </c>
      <c r="AP68" s="7">
        <v>300</v>
      </c>
      <c r="AQ68" s="98">
        <v>300</v>
      </c>
      <c r="AR68" s="8">
        <v>-300</v>
      </c>
      <c r="AS68" s="109">
        <f>AM68*AS3</f>
        <v>300</v>
      </c>
      <c r="AT68" s="109">
        <f t="shared" ref="AT68:AT99" si="37">AS68-AQ68</f>
        <v>0</v>
      </c>
      <c r="AU68" s="6">
        <v>0</v>
      </c>
      <c r="AV68" s="7">
        <v>2</v>
      </c>
      <c r="AW68" s="98">
        <v>2</v>
      </c>
      <c r="AX68" s="8">
        <v>2</v>
      </c>
      <c r="AY68" s="109">
        <v>2</v>
      </c>
      <c r="AZ68" s="109">
        <f t="shared" ref="AZ68:AZ99" si="38">AY68-AW68</f>
        <v>0</v>
      </c>
      <c r="BA68" s="6">
        <v>0</v>
      </c>
      <c r="BB68" s="7">
        <v>3800</v>
      </c>
      <c r="BC68" s="98">
        <v>3800</v>
      </c>
      <c r="BD68" s="8">
        <v>3800</v>
      </c>
      <c r="BE68" s="109">
        <f t="shared" ref="BE68:BE103" si="39">AY68*$BE$3</f>
        <v>3800</v>
      </c>
      <c r="BF68" s="109">
        <f t="shared" ref="BF68:BF99" si="40">BE68-BC68</f>
        <v>0</v>
      </c>
      <c r="BG68" s="6">
        <v>160320</v>
      </c>
      <c r="BH68" s="10">
        <v>159860</v>
      </c>
      <c r="BI68" s="98">
        <v>159860</v>
      </c>
      <c r="BJ68" s="8">
        <f t="shared" ref="BJ68:BJ103" si="41">SUM(BD68+AR68+AF68)</f>
        <v>-460</v>
      </c>
      <c r="BK68" s="120">
        <f t="shared" ref="BK68:BK103" si="42">SUM(AG68+AS68+BE68)</f>
        <v>159860</v>
      </c>
      <c r="BL68" s="109">
        <f t="shared" ref="BL68:BL99" si="43">BK68-BI68</f>
        <v>0</v>
      </c>
      <c r="BM68" s="121">
        <f t="shared" ref="BM68:BM103" si="44">P68+AT68+BF68+AB68</f>
        <v>0</v>
      </c>
    </row>
    <row r="69" spans="1:65" x14ac:dyDescent="0.25">
      <c r="A69" t="str">
        <f>VLOOKUP(B69,'[1]School Codes'!$F$2:$N$103,9,FALSE)</f>
        <v>2155CTPh</v>
      </c>
      <c r="B69" s="12">
        <v>8922155</v>
      </c>
      <c r="C69" s="12" t="s">
        <v>101</v>
      </c>
      <c r="D69" s="61" t="s">
        <v>6</v>
      </c>
      <c r="E69" s="6">
        <v>154</v>
      </c>
      <c r="F69" s="7">
        <v>130</v>
      </c>
      <c r="G69" s="99">
        <v>130</v>
      </c>
      <c r="H69" s="8">
        <v>-24</v>
      </c>
      <c r="I69" s="109">
        <v>130</v>
      </c>
      <c r="J69" s="109">
        <f t="shared" si="30"/>
        <v>0</v>
      </c>
      <c r="K69" s="9">
        <v>203280</v>
      </c>
      <c r="L69" s="7">
        <v>171600</v>
      </c>
      <c r="M69" s="98">
        <v>171600</v>
      </c>
      <c r="N69" s="8">
        <v>-31680</v>
      </c>
      <c r="O69" s="109">
        <f>I69*O3</f>
        <v>171600</v>
      </c>
      <c r="P69" s="109">
        <f t="shared" si="31"/>
        <v>0</v>
      </c>
      <c r="Q69" s="6">
        <v>0</v>
      </c>
      <c r="R69" s="7">
        <v>0</v>
      </c>
      <c r="S69" s="98">
        <v>0</v>
      </c>
      <c r="T69" s="8">
        <v>0</v>
      </c>
      <c r="U69" s="109">
        <v>0</v>
      </c>
      <c r="V69" s="109">
        <f t="shared" si="32"/>
        <v>0</v>
      </c>
      <c r="W69" s="9">
        <v>0</v>
      </c>
      <c r="X69" s="7">
        <v>0</v>
      </c>
      <c r="Y69" s="98">
        <v>0</v>
      </c>
      <c r="Z69" s="8">
        <v>0</v>
      </c>
      <c r="AA69" s="109">
        <f>U69*AA3</f>
        <v>0</v>
      </c>
      <c r="AB69" s="109">
        <f t="shared" si="33"/>
        <v>0</v>
      </c>
      <c r="AC69" s="6">
        <v>203280</v>
      </c>
      <c r="AD69" s="7">
        <v>171600</v>
      </c>
      <c r="AE69" s="98">
        <v>171600</v>
      </c>
      <c r="AF69" s="8">
        <v>-31680</v>
      </c>
      <c r="AG69" s="109">
        <f t="shared" si="34"/>
        <v>171600</v>
      </c>
      <c r="AH69" s="109">
        <f t="shared" si="35"/>
        <v>0</v>
      </c>
      <c r="AI69" s="6">
        <v>0</v>
      </c>
      <c r="AJ69" s="7">
        <v>0</v>
      </c>
      <c r="AK69" s="98">
        <v>0</v>
      </c>
      <c r="AL69" s="8">
        <v>0</v>
      </c>
      <c r="AM69" s="109">
        <v>0</v>
      </c>
      <c r="AN69" s="109">
        <f t="shared" si="36"/>
        <v>0</v>
      </c>
      <c r="AO69" s="6">
        <v>0</v>
      </c>
      <c r="AP69" s="7">
        <v>0</v>
      </c>
      <c r="AQ69" s="98">
        <v>0</v>
      </c>
      <c r="AR69" s="8">
        <v>0</v>
      </c>
      <c r="AS69" s="109">
        <f>AM69*AS3</f>
        <v>0</v>
      </c>
      <c r="AT69" s="109">
        <f t="shared" si="37"/>
        <v>0</v>
      </c>
      <c r="AU69" s="6">
        <v>1</v>
      </c>
      <c r="AV69" s="7">
        <v>0</v>
      </c>
      <c r="AW69" s="98">
        <v>0</v>
      </c>
      <c r="AX69" s="8">
        <v>-1</v>
      </c>
      <c r="AY69" s="109">
        <v>0</v>
      </c>
      <c r="AZ69" s="109">
        <f t="shared" si="38"/>
        <v>0</v>
      </c>
      <c r="BA69" s="6">
        <v>1900</v>
      </c>
      <c r="BB69" s="7">
        <v>0</v>
      </c>
      <c r="BC69" s="98">
        <v>0</v>
      </c>
      <c r="BD69" s="8">
        <v>-1900</v>
      </c>
      <c r="BE69" s="109">
        <f t="shared" si="39"/>
        <v>0</v>
      </c>
      <c r="BF69" s="109">
        <f t="shared" si="40"/>
        <v>0</v>
      </c>
      <c r="BG69" s="6">
        <v>205180</v>
      </c>
      <c r="BH69" s="10">
        <v>171600</v>
      </c>
      <c r="BI69" s="98">
        <v>171600</v>
      </c>
      <c r="BJ69" s="8">
        <f t="shared" si="41"/>
        <v>-33580</v>
      </c>
      <c r="BK69" s="120">
        <f t="shared" si="42"/>
        <v>171600</v>
      </c>
      <c r="BL69" s="109">
        <f t="shared" si="43"/>
        <v>0</v>
      </c>
      <c r="BM69" s="121">
        <f t="shared" si="44"/>
        <v>0</v>
      </c>
    </row>
    <row r="70" spans="1:65" x14ac:dyDescent="0.25">
      <c r="A70" t="str">
        <f>VLOOKUP(B70,'[1]School Codes'!$F$2:$N$103,9,FALSE)</f>
        <v>2183JqYY</v>
      </c>
      <c r="B70" s="12">
        <v>8922183</v>
      </c>
      <c r="C70" s="12" t="s">
        <v>102</v>
      </c>
      <c r="D70" s="61" t="s">
        <v>6</v>
      </c>
      <c r="E70" s="6">
        <v>201</v>
      </c>
      <c r="F70" s="7">
        <v>203</v>
      </c>
      <c r="G70" s="99">
        <v>203</v>
      </c>
      <c r="H70" s="8">
        <v>2</v>
      </c>
      <c r="I70" s="109">
        <v>203</v>
      </c>
      <c r="J70" s="109">
        <f t="shared" si="30"/>
        <v>0</v>
      </c>
      <c r="K70" s="9">
        <v>265320</v>
      </c>
      <c r="L70" s="7">
        <v>267960</v>
      </c>
      <c r="M70" s="98">
        <v>267960</v>
      </c>
      <c r="N70" s="8">
        <v>2640</v>
      </c>
      <c r="O70" s="109">
        <f>I70*O3</f>
        <v>267960</v>
      </c>
      <c r="P70" s="109">
        <f t="shared" si="31"/>
        <v>0</v>
      </c>
      <c r="Q70" s="6">
        <v>0</v>
      </c>
      <c r="R70" s="7">
        <v>0</v>
      </c>
      <c r="S70" s="98">
        <v>0</v>
      </c>
      <c r="T70" s="8">
        <v>0</v>
      </c>
      <c r="U70" s="109">
        <v>0</v>
      </c>
      <c r="V70" s="109">
        <f t="shared" si="32"/>
        <v>0</v>
      </c>
      <c r="W70" s="9">
        <v>0</v>
      </c>
      <c r="X70" s="7">
        <v>0</v>
      </c>
      <c r="Y70" s="98">
        <v>0</v>
      </c>
      <c r="Z70" s="8">
        <v>0</v>
      </c>
      <c r="AA70" s="109">
        <f>U70*AA3</f>
        <v>0</v>
      </c>
      <c r="AB70" s="109">
        <f t="shared" si="33"/>
        <v>0</v>
      </c>
      <c r="AC70" s="6">
        <v>265320</v>
      </c>
      <c r="AD70" s="7">
        <v>267960</v>
      </c>
      <c r="AE70" s="98">
        <v>267960</v>
      </c>
      <c r="AF70" s="8">
        <v>2640</v>
      </c>
      <c r="AG70" s="109">
        <f t="shared" si="34"/>
        <v>267960</v>
      </c>
      <c r="AH70" s="109">
        <f t="shared" si="35"/>
        <v>0</v>
      </c>
      <c r="AI70" s="6">
        <v>1</v>
      </c>
      <c r="AJ70" s="7">
        <v>1</v>
      </c>
      <c r="AK70" s="98">
        <v>1</v>
      </c>
      <c r="AL70" s="8">
        <v>0</v>
      </c>
      <c r="AM70" s="109">
        <v>1</v>
      </c>
      <c r="AN70" s="109">
        <f t="shared" si="36"/>
        <v>0</v>
      </c>
      <c r="AO70" s="6">
        <v>300</v>
      </c>
      <c r="AP70" s="7">
        <v>300</v>
      </c>
      <c r="AQ70" s="98">
        <v>300</v>
      </c>
      <c r="AR70" s="8">
        <v>0</v>
      </c>
      <c r="AS70" s="109">
        <f>AM70*AS3</f>
        <v>300</v>
      </c>
      <c r="AT70" s="109">
        <f t="shared" si="37"/>
        <v>0</v>
      </c>
      <c r="AU70" s="6">
        <v>0</v>
      </c>
      <c r="AV70" s="7">
        <v>2</v>
      </c>
      <c r="AW70" s="98">
        <v>2</v>
      </c>
      <c r="AX70" s="8">
        <v>2</v>
      </c>
      <c r="AY70" s="109">
        <v>2</v>
      </c>
      <c r="AZ70" s="109">
        <f t="shared" si="38"/>
        <v>0</v>
      </c>
      <c r="BA70" s="6">
        <v>0</v>
      </c>
      <c r="BB70" s="7">
        <v>3800</v>
      </c>
      <c r="BC70" s="98">
        <v>3800</v>
      </c>
      <c r="BD70" s="8">
        <v>3800</v>
      </c>
      <c r="BE70" s="109">
        <f t="shared" si="39"/>
        <v>3800</v>
      </c>
      <c r="BF70" s="109">
        <f t="shared" si="40"/>
        <v>0</v>
      </c>
      <c r="BG70" s="6">
        <v>265620</v>
      </c>
      <c r="BH70" s="10">
        <v>272060</v>
      </c>
      <c r="BI70" s="98">
        <v>272060</v>
      </c>
      <c r="BJ70" s="8">
        <f t="shared" si="41"/>
        <v>6440</v>
      </c>
      <c r="BK70" s="120">
        <f t="shared" si="42"/>
        <v>272060</v>
      </c>
      <c r="BL70" s="109">
        <f t="shared" si="43"/>
        <v>0</v>
      </c>
      <c r="BM70" s="121">
        <f t="shared" si="44"/>
        <v>0</v>
      </c>
    </row>
    <row r="71" spans="1:65" x14ac:dyDescent="0.25">
      <c r="A71" t="str">
        <f>VLOOKUP(B71,'[1]School Codes'!$F$2:$N$103,9,FALSE)</f>
        <v>2898jkQr</v>
      </c>
      <c r="B71" s="12">
        <v>8922898</v>
      </c>
      <c r="C71" s="12" t="s">
        <v>103</v>
      </c>
      <c r="D71" s="61" t="s">
        <v>6</v>
      </c>
      <c r="E71" s="6">
        <v>78</v>
      </c>
      <c r="F71" s="7">
        <v>71</v>
      </c>
      <c r="G71" s="99">
        <v>71</v>
      </c>
      <c r="H71" s="8">
        <v>-7</v>
      </c>
      <c r="I71" s="109">
        <v>71</v>
      </c>
      <c r="J71" s="109">
        <f t="shared" si="30"/>
        <v>0</v>
      </c>
      <c r="K71" s="9">
        <v>102960</v>
      </c>
      <c r="L71" s="7">
        <v>93720</v>
      </c>
      <c r="M71" s="98">
        <v>93720</v>
      </c>
      <c r="N71" s="8">
        <v>-9240</v>
      </c>
      <c r="O71" s="109">
        <f>I71*O3</f>
        <v>93720</v>
      </c>
      <c r="P71" s="109">
        <f t="shared" si="31"/>
        <v>0</v>
      </c>
      <c r="Q71" s="6">
        <v>0</v>
      </c>
      <c r="R71" s="7">
        <v>0</v>
      </c>
      <c r="S71" s="98">
        <v>0</v>
      </c>
      <c r="T71" s="8">
        <v>0</v>
      </c>
      <c r="U71" s="109">
        <v>0</v>
      </c>
      <c r="V71" s="109">
        <f t="shared" si="32"/>
        <v>0</v>
      </c>
      <c r="W71" s="9">
        <v>0</v>
      </c>
      <c r="X71" s="7">
        <v>0</v>
      </c>
      <c r="Y71" s="98">
        <v>0</v>
      </c>
      <c r="Z71" s="8">
        <v>0</v>
      </c>
      <c r="AA71" s="109">
        <f>U71*AA3</f>
        <v>0</v>
      </c>
      <c r="AB71" s="109">
        <f t="shared" si="33"/>
        <v>0</v>
      </c>
      <c r="AC71" s="6">
        <v>102960</v>
      </c>
      <c r="AD71" s="7">
        <v>93720</v>
      </c>
      <c r="AE71" s="98">
        <v>93720</v>
      </c>
      <c r="AF71" s="8">
        <v>-9240</v>
      </c>
      <c r="AG71" s="109">
        <f t="shared" si="34"/>
        <v>93720</v>
      </c>
      <c r="AH71" s="109">
        <f t="shared" si="35"/>
        <v>0</v>
      </c>
      <c r="AI71" s="6">
        <v>2</v>
      </c>
      <c r="AJ71" s="7">
        <v>2</v>
      </c>
      <c r="AK71" s="98">
        <v>2</v>
      </c>
      <c r="AL71" s="8">
        <v>0</v>
      </c>
      <c r="AM71" s="109">
        <v>2</v>
      </c>
      <c r="AN71" s="109">
        <f t="shared" si="36"/>
        <v>0</v>
      </c>
      <c r="AO71" s="6">
        <v>600</v>
      </c>
      <c r="AP71" s="7">
        <v>600</v>
      </c>
      <c r="AQ71" s="98">
        <v>600</v>
      </c>
      <c r="AR71" s="8">
        <v>0</v>
      </c>
      <c r="AS71" s="109">
        <f>AM71*AS3</f>
        <v>600</v>
      </c>
      <c r="AT71" s="109">
        <f t="shared" si="37"/>
        <v>0</v>
      </c>
      <c r="AU71" s="6">
        <v>2</v>
      </c>
      <c r="AV71" s="7">
        <v>4</v>
      </c>
      <c r="AW71" s="98">
        <v>4</v>
      </c>
      <c r="AX71" s="8">
        <v>2</v>
      </c>
      <c r="AY71" s="109">
        <v>4</v>
      </c>
      <c r="AZ71" s="109">
        <f t="shared" si="38"/>
        <v>0</v>
      </c>
      <c r="BA71" s="6">
        <v>3800</v>
      </c>
      <c r="BB71" s="7">
        <v>7600</v>
      </c>
      <c r="BC71" s="98">
        <v>7600</v>
      </c>
      <c r="BD71" s="8">
        <v>3800</v>
      </c>
      <c r="BE71" s="109">
        <f t="shared" si="39"/>
        <v>7600</v>
      </c>
      <c r="BF71" s="109">
        <f t="shared" si="40"/>
        <v>0</v>
      </c>
      <c r="BG71" s="6">
        <v>107360</v>
      </c>
      <c r="BH71" s="10">
        <v>101920</v>
      </c>
      <c r="BI71" s="98">
        <v>101920</v>
      </c>
      <c r="BJ71" s="8">
        <f t="shared" si="41"/>
        <v>-5440</v>
      </c>
      <c r="BK71" s="120">
        <f t="shared" si="42"/>
        <v>101920</v>
      </c>
      <c r="BL71" s="109">
        <f t="shared" si="43"/>
        <v>0</v>
      </c>
      <c r="BM71" s="121">
        <f t="shared" si="44"/>
        <v>0</v>
      </c>
    </row>
    <row r="72" spans="1:65" x14ac:dyDescent="0.25">
      <c r="A72" t="str">
        <f>VLOOKUP(B72,'[1]School Codes'!$F$2:$N$103,9,FALSE)</f>
        <v>2906DDOl</v>
      </c>
      <c r="B72" s="12">
        <v>8922906</v>
      </c>
      <c r="C72" s="12" t="s">
        <v>104</v>
      </c>
      <c r="D72" s="61" t="s">
        <v>6</v>
      </c>
      <c r="E72" s="6">
        <v>136</v>
      </c>
      <c r="F72" s="7">
        <v>140</v>
      </c>
      <c r="G72" s="99">
        <v>140</v>
      </c>
      <c r="H72" s="8">
        <v>4</v>
      </c>
      <c r="I72" s="109">
        <v>140</v>
      </c>
      <c r="J72" s="109">
        <f t="shared" si="30"/>
        <v>0</v>
      </c>
      <c r="K72" s="9">
        <v>179520</v>
      </c>
      <c r="L72" s="7">
        <v>184800</v>
      </c>
      <c r="M72" s="98">
        <v>184800</v>
      </c>
      <c r="N72" s="8">
        <v>5280</v>
      </c>
      <c r="O72" s="109">
        <f>I72*O3</f>
        <v>184800</v>
      </c>
      <c r="P72" s="109">
        <f t="shared" si="31"/>
        <v>0</v>
      </c>
      <c r="Q72" s="6">
        <v>0</v>
      </c>
      <c r="R72" s="7">
        <v>0</v>
      </c>
      <c r="S72" s="98">
        <v>0</v>
      </c>
      <c r="T72" s="8">
        <v>0</v>
      </c>
      <c r="U72" s="109">
        <v>0</v>
      </c>
      <c r="V72" s="109">
        <f t="shared" si="32"/>
        <v>0</v>
      </c>
      <c r="W72" s="9">
        <v>0</v>
      </c>
      <c r="X72" s="7">
        <v>0</v>
      </c>
      <c r="Y72" s="98">
        <v>0</v>
      </c>
      <c r="Z72" s="8">
        <v>0</v>
      </c>
      <c r="AA72" s="109">
        <f>U72*AA3</f>
        <v>0</v>
      </c>
      <c r="AB72" s="109">
        <f t="shared" si="33"/>
        <v>0</v>
      </c>
      <c r="AC72" s="6">
        <v>179520</v>
      </c>
      <c r="AD72" s="7">
        <v>184800</v>
      </c>
      <c r="AE72" s="98">
        <v>184800</v>
      </c>
      <c r="AF72" s="8">
        <v>5280</v>
      </c>
      <c r="AG72" s="109">
        <f t="shared" si="34"/>
        <v>184800</v>
      </c>
      <c r="AH72" s="109">
        <f t="shared" si="35"/>
        <v>0</v>
      </c>
      <c r="AI72" s="6">
        <v>1</v>
      </c>
      <c r="AJ72" s="7">
        <v>3</v>
      </c>
      <c r="AK72" s="98">
        <v>3</v>
      </c>
      <c r="AL72" s="8">
        <v>2</v>
      </c>
      <c r="AM72" s="109">
        <v>3</v>
      </c>
      <c r="AN72" s="109">
        <f t="shared" si="36"/>
        <v>0</v>
      </c>
      <c r="AO72" s="6">
        <v>300</v>
      </c>
      <c r="AP72" s="7">
        <v>900</v>
      </c>
      <c r="AQ72" s="98">
        <v>900</v>
      </c>
      <c r="AR72" s="8">
        <v>600</v>
      </c>
      <c r="AS72" s="109">
        <f>AM72*AS3</f>
        <v>900</v>
      </c>
      <c r="AT72" s="109">
        <f t="shared" si="37"/>
        <v>0</v>
      </c>
      <c r="AU72" s="6">
        <v>1</v>
      </c>
      <c r="AV72" s="7">
        <v>0</v>
      </c>
      <c r="AW72" s="98">
        <v>0</v>
      </c>
      <c r="AX72" s="8">
        <v>-1</v>
      </c>
      <c r="AY72" s="109">
        <v>0</v>
      </c>
      <c r="AZ72" s="109">
        <f t="shared" si="38"/>
        <v>0</v>
      </c>
      <c r="BA72" s="6">
        <v>1900</v>
      </c>
      <c r="BB72" s="7">
        <v>0</v>
      </c>
      <c r="BC72" s="98">
        <v>0</v>
      </c>
      <c r="BD72" s="8">
        <v>-1900</v>
      </c>
      <c r="BE72" s="109">
        <f t="shared" si="39"/>
        <v>0</v>
      </c>
      <c r="BF72" s="109">
        <f t="shared" si="40"/>
        <v>0</v>
      </c>
      <c r="BG72" s="6">
        <v>181720</v>
      </c>
      <c r="BH72" s="10">
        <v>185700</v>
      </c>
      <c r="BI72" s="98">
        <v>185700</v>
      </c>
      <c r="BJ72" s="8">
        <f t="shared" si="41"/>
        <v>3980</v>
      </c>
      <c r="BK72" s="120">
        <f t="shared" si="42"/>
        <v>185700</v>
      </c>
      <c r="BL72" s="109">
        <f t="shared" si="43"/>
        <v>0</v>
      </c>
      <c r="BM72" s="121">
        <f t="shared" si="44"/>
        <v>0</v>
      </c>
    </row>
    <row r="73" spans="1:65" x14ac:dyDescent="0.25">
      <c r="A73" t="str">
        <f>VLOOKUP(B73,'[1]School Codes'!$F$2:$N$103,9,FALSE)</f>
        <v>2907cNUj</v>
      </c>
      <c r="B73" s="12">
        <v>8922907</v>
      </c>
      <c r="C73" s="12" t="s">
        <v>105</v>
      </c>
      <c r="D73" s="61" t="s">
        <v>6</v>
      </c>
      <c r="E73" s="6">
        <v>118</v>
      </c>
      <c r="F73" s="7">
        <v>109</v>
      </c>
      <c r="G73" s="99">
        <v>109</v>
      </c>
      <c r="H73" s="8">
        <v>-9</v>
      </c>
      <c r="I73" s="109">
        <v>108</v>
      </c>
      <c r="J73" s="109">
        <f t="shared" si="30"/>
        <v>-1</v>
      </c>
      <c r="K73" s="9">
        <v>155760</v>
      </c>
      <c r="L73" s="7">
        <v>143880</v>
      </c>
      <c r="M73" s="98">
        <v>143880</v>
      </c>
      <c r="N73" s="8">
        <v>-11880</v>
      </c>
      <c r="O73" s="109">
        <f>I73*O3</f>
        <v>142560</v>
      </c>
      <c r="P73" s="109">
        <f t="shared" si="31"/>
        <v>-1320</v>
      </c>
      <c r="Q73" s="6">
        <v>0</v>
      </c>
      <c r="R73" s="7">
        <v>0</v>
      </c>
      <c r="S73" s="98">
        <v>0</v>
      </c>
      <c r="T73" s="8">
        <v>0</v>
      </c>
      <c r="U73" s="109">
        <v>0</v>
      </c>
      <c r="V73" s="109">
        <f t="shared" si="32"/>
        <v>0</v>
      </c>
      <c r="W73" s="9">
        <v>0</v>
      </c>
      <c r="X73" s="7">
        <v>0</v>
      </c>
      <c r="Y73" s="98">
        <v>0</v>
      </c>
      <c r="Z73" s="8">
        <v>0</v>
      </c>
      <c r="AA73" s="109">
        <f>U73*AA3</f>
        <v>0</v>
      </c>
      <c r="AB73" s="109">
        <f t="shared" si="33"/>
        <v>0</v>
      </c>
      <c r="AC73" s="6">
        <v>155760</v>
      </c>
      <c r="AD73" s="7">
        <v>143880</v>
      </c>
      <c r="AE73" s="98">
        <v>143880</v>
      </c>
      <c r="AF73" s="8">
        <v>-11880</v>
      </c>
      <c r="AG73" s="109">
        <f t="shared" si="34"/>
        <v>142560</v>
      </c>
      <c r="AH73" s="109">
        <f t="shared" si="35"/>
        <v>-1320</v>
      </c>
      <c r="AI73" s="6">
        <v>2</v>
      </c>
      <c r="AJ73" s="7">
        <v>1</v>
      </c>
      <c r="AK73" s="98">
        <v>1</v>
      </c>
      <c r="AL73" s="8">
        <v>-1</v>
      </c>
      <c r="AM73" s="109">
        <v>1</v>
      </c>
      <c r="AN73" s="109">
        <f t="shared" si="36"/>
        <v>0</v>
      </c>
      <c r="AO73" s="6">
        <v>600</v>
      </c>
      <c r="AP73" s="7">
        <v>300</v>
      </c>
      <c r="AQ73" s="98">
        <v>300</v>
      </c>
      <c r="AR73" s="8">
        <v>-300</v>
      </c>
      <c r="AS73" s="109">
        <f>AM73*AS3</f>
        <v>300</v>
      </c>
      <c r="AT73" s="109">
        <f t="shared" si="37"/>
        <v>0</v>
      </c>
      <c r="AU73" s="6">
        <v>0</v>
      </c>
      <c r="AV73" s="7">
        <v>4</v>
      </c>
      <c r="AW73" s="98">
        <v>4</v>
      </c>
      <c r="AX73" s="8">
        <v>4</v>
      </c>
      <c r="AY73" s="109">
        <v>4</v>
      </c>
      <c r="AZ73" s="109">
        <f t="shared" si="38"/>
        <v>0</v>
      </c>
      <c r="BA73" s="6">
        <v>0</v>
      </c>
      <c r="BB73" s="7">
        <v>7600</v>
      </c>
      <c r="BC73" s="98">
        <v>7600</v>
      </c>
      <c r="BD73" s="8">
        <v>7600</v>
      </c>
      <c r="BE73" s="109">
        <f t="shared" si="39"/>
        <v>7600</v>
      </c>
      <c r="BF73" s="109">
        <f t="shared" si="40"/>
        <v>0</v>
      </c>
      <c r="BG73" s="6">
        <v>156360</v>
      </c>
      <c r="BH73" s="10">
        <v>151780</v>
      </c>
      <c r="BI73" s="98">
        <v>151780</v>
      </c>
      <c r="BJ73" s="8">
        <f t="shared" si="41"/>
        <v>-4580</v>
      </c>
      <c r="BK73" s="120">
        <f t="shared" si="42"/>
        <v>150460</v>
      </c>
      <c r="BL73" s="109">
        <f t="shared" si="43"/>
        <v>-1320</v>
      </c>
      <c r="BM73" s="121">
        <f t="shared" si="44"/>
        <v>-1320</v>
      </c>
    </row>
    <row r="74" spans="1:65" x14ac:dyDescent="0.25">
      <c r="A74" t="str">
        <f>VLOOKUP(B74,'[1]School Codes'!$F$2:$N$103,9,FALSE)</f>
        <v>2939eDdn</v>
      </c>
      <c r="B74" s="12">
        <v>8922939</v>
      </c>
      <c r="C74" s="12" t="s">
        <v>106</v>
      </c>
      <c r="D74" s="61" t="s">
        <v>6</v>
      </c>
      <c r="E74" s="6">
        <v>169</v>
      </c>
      <c r="F74" s="7">
        <v>185</v>
      </c>
      <c r="G74" s="99">
        <v>185</v>
      </c>
      <c r="H74" s="8">
        <v>16</v>
      </c>
      <c r="I74" s="109">
        <v>185</v>
      </c>
      <c r="J74" s="109">
        <f t="shared" si="30"/>
        <v>0</v>
      </c>
      <c r="K74" s="9">
        <v>223080</v>
      </c>
      <c r="L74" s="7">
        <v>244200</v>
      </c>
      <c r="M74" s="98">
        <v>244200</v>
      </c>
      <c r="N74" s="8">
        <v>21120</v>
      </c>
      <c r="O74" s="109">
        <f>I74*O3</f>
        <v>244200</v>
      </c>
      <c r="P74" s="109">
        <f t="shared" si="31"/>
        <v>0</v>
      </c>
      <c r="Q74" s="6">
        <v>0</v>
      </c>
      <c r="R74" s="7">
        <v>0</v>
      </c>
      <c r="S74" s="98">
        <v>0</v>
      </c>
      <c r="T74" s="8">
        <v>0</v>
      </c>
      <c r="U74" s="109">
        <v>0</v>
      </c>
      <c r="V74" s="109">
        <f t="shared" si="32"/>
        <v>0</v>
      </c>
      <c r="W74" s="9">
        <v>0</v>
      </c>
      <c r="X74" s="7">
        <v>0</v>
      </c>
      <c r="Y74" s="98">
        <v>0</v>
      </c>
      <c r="Z74" s="8">
        <v>0</v>
      </c>
      <c r="AA74" s="109">
        <f>U74*AA3</f>
        <v>0</v>
      </c>
      <c r="AB74" s="109">
        <f t="shared" si="33"/>
        <v>0</v>
      </c>
      <c r="AC74" s="6">
        <v>223080</v>
      </c>
      <c r="AD74" s="7">
        <v>244200</v>
      </c>
      <c r="AE74" s="98">
        <v>244200</v>
      </c>
      <c r="AF74" s="8">
        <v>21120</v>
      </c>
      <c r="AG74" s="109">
        <f t="shared" si="34"/>
        <v>244200</v>
      </c>
      <c r="AH74" s="109">
        <f t="shared" si="35"/>
        <v>0</v>
      </c>
      <c r="AI74" s="6">
        <v>0</v>
      </c>
      <c r="AJ74" s="7">
        <v>0</v>
      </c>
      <c r="AK74" s="98">
        <v>0</v>
      </c>
      <c r="AL74" s="8">
        <v>0</v>
      </c>
      <c r="AM74" s="109">
        <v>0</v>
      </c>
      <c r="AN74" s="109">
        <f t="shared" si="36"/>
        <v>0</v>
      </c>
      <c r="AO74" s="6">
        <v>0</v>
      </c>
      <c r="AP74" s="7">
        <v>0</v>
      </c>
      <c r="AQ74" s="98">
        <v>0</v>
      </c>
      <c r="AR74" s="8">
        <v>0</v>
      </c>
      <c r="AS74" s="109">
        <f>AM74*AS3</f>
        <v>0</v>
      </c>
      <c r="AT74" s="109">
        <f t="shared" si="37"/>
        <v>0</v>
      </c>
      <c r="AU74" s="6">
        <v>0</v>
      </c>
      <c r="AV74" s="7">
        <v>0</v>
      </c>
      <c r="AW74" s="98">
        <v>0</v>
      </c>
      <c r="AX74" s="8">
        <v>0</v>
      </c>
      <c r="AY74" s="109">
        <v>0</v>
      </c>
      <c r="AZ74" s="109">
        <f t="shared" si="38"/>
        <v>0</v>
      </c>
      <c r="BA74" s="6">
        <v>0</v>
      </c>
      <c r="BB74" s="7">
        <v>0</v>
      </c>
      <c r="BC74" s="98">
        <v>0</v>
      </c>
      <c r="BD74" s="8">
        <v>0</v>
      </c>
      <c r="BE74" s="109">
        <f t="shared" si="39"/>
        <v>0</v>
      </c>
      <c r="BF74" s="109">
        <f t="shared" si="40"/>
        <v>0</v>
      </c>
      <c r="BG74" s="6">
        <v>223080</v>
      </c>
      <c r="BH74" s="10">
        <v>244200</v>
      </c>
      <c r="BI74" s="98">
        <v>244200</v>
      </c>
      <c r="BJ74" s="8">
        <f t="shared" si="41"/>
        <v>21120</v>
      </c>
      <c r="BK74" s="120">
        <f t="shared" si="42"/>
        <v>244200</v>
      </c>
      <c r="BL74" s="109">
        <f t="shared" si="43"/>
        <v>0</v>
      </c>
      <c r="BM74" s="121">
        <f t="shared" si="44"/>
        <v>0</v>
      </c>
    </row>
    <row r="75" spans="1:65" x14ac:dyDescent="0.25">
      <c r="A75" t="str">
        <f>VLOOKUP(B75,'[1]School Codes'!$F$2:$N$103,9,FALSE)</f>
        <v>3000JAIt</v>
      </c>
      <c r="B75" s="12">
        <v>8923000</v>
      </c>
      <c r="C75" s="12" t="s">
        <v>107</v>
      </c>
      <c r="D75" s="61" t="s">
        <v>6</v>
      </c>
      <c r="E75" s="6">
        <v>135</v>
      </c>
      <c r="F75" s="7">
        <v>138</v>
      </c>
      <c r="G75" s="99">
        <v>138</v>
      </c>
      <c r="H75" s="8">
        <v>3</v>
      </c>
      <c r="I75" s="109">
        <v>135</v>
      </c>
      <c r="J75" s="109">
        <f t="shared" si="30"/>
        <v>-3</v>
      </c>
      <c r="K75" s="9">
        <v>178200</v>
      </c>
      <c r="L75" s="7">
        <v>182160</v>
      </c>
      <c r="M75" s="98">
        <v>182160</v>
      </c>
      <c r="N75" s="8">
        <v>3960</v>
      </c>
      <c r="O75" s="109">
        <f>I75*O3</f>
        <v>178200</v>
      </c>
      <c r="P75" s="109">
        <f t="shared" si="31"/>
        <v>-3960</v>
      </c>
      <c r="Q75" s="6">
        <v>0</v>
      </c>
      <c r="R75" s="7">
        <v>0</v>
      </c>
      <c r="S75" s="98">
        <v>0</v>
      </c>
      <c r="T75" s="8">
        <v>0</v>
      </c>
      <c r="U75" s="109">
        <v>0</v>
      </c>
      <c r="V75" s="109">
        <f t="shared" si="32"/>
        <v>0</v>
      </c>
      <c r="W75" s="9">
        <v>0</v>
      </c>
      <c r="X75" s="7">
        <v>0</v>
      </c>
      <c r="Y75" s="98">
        <v>0</v>
      </c>
      <c r="Z75" s="8">
        <v>0</v>
      </c>
      <c r="AA75" s="109">
        <f>U75*AA3</f>
        <v>0</v>
      </c>
      <c r="AB75" s="109">
        <f t="shared" si="33"/>
        <v>0</v>
      </c>
      <c r="AC75" s="6">
        <v>178200</v>
      </c>
      <c r="AD75" s="7">
        <v>182160</v>
      </c>
      <c r="AE75" s="98">
        <v>182160</v>
      </c>
      <c r="AF75" s="8">
        <v>3960</v>
      </c>
      <c r="AG75" s="109">
        <f t="shared" si="34"/>
        <v>178200</v>
      </c>
      <c r="AH75" s="109">
        <f t="shared" si="35"/>
        <v>-3960</v>
      </c>
      <c r="AI75" s="6">
        <v>2</v>
      </c>
      <c r="AJ75" s="7">
        <v>3</v>
      </c>
      <c r="AK75" s="98">
        <v>3</v>
      </c>
      <c r="AL75" s="8">
        <v>1</v>
      </c>
      <c r="AM75" s="109">
        <v>3</v>
      </c>
      <c r="AN75" s="109">
        <f t="shared" si="36"/>
        <v>0</v>
      </c>
      <c r="AO75" s="6">
        <v>600</v>
      </c>
      <c r="AP75" s="7">
        <v>900</v>
      </c>
      <c r="AQ75" s="98">
        <v>900</v>
      </c>
      <c r="AR75" s="8">
        <v>300</v>
      </c>
      <c r="AS75" s="109">
        <f>AM75*AS3</f>
        <v>900</v>
      </c>
      <c r="AT75" s="109">
        <f t="shared" si="37"/>
        <v>0</v>
      </c>
      <c r="AU75" s="6">
        <v>0</v>
      </c>
      <c r="AV75" s="7">
        <v>0</v>
      </c>
      <c r="AW75" s="98">
        <v>0</v>
      </c>
      <c r="AX75" s="8">
        <v>0</v>
      </c>
      <c r="AY75" s="109">
        <v>0</v>
      </c>
      <c r="AZ75" s="109">
        <f t="shared" si="38"/>
        <v>0</v>
      </c>
      <c r="BA75" s="6">
        <v>0</v>
      </c>
      <c r="BB75" s="7">
        <v>0</v>
      </c>
      <c r="BC75" s="98">
        <v>0</v>
      </c>
      <c r="BD75" s="8">
        <v>0</v>
      </c>
      <c r="BE75" s="109">
        <f t="shared" si="39"/>
        <v>0</v>
      </c>
      <c r="BF75" s="109">
        <f t="shared" si="40"/>
        <v>0</v>
      </c>
      <c r="BG75" s="6">
        <v>178800</v>
      </c>
      <c r="BH75" s="10">
        <v>183060</v>
      </c>
      <c r="BI75" s="98">
        <v>183060</v>
      </c>
      <c r="BJ75" s="8">
        <f t="shared" si="41"/>
        <v>4260</v>
      </c>
      <c r="BK75" s="120">
        <f t="shared" si="42"/>
        <v>179100</v>
      </c>
      <c r="BL75" s="109">
        <f t="shared" si="43"/>
        <v>-3960</v>
      </c>
      <c r="BM75" s="121">
        <f t="shared" si="44"/>
        <v>-3960</v>
      </c>
    </row>
    <row r="76" spans="1:65" x14ac:dyDescent="0.25">
      <c r="A76" t="str">
        <f>VLOOKUP(B76,'[1]School Codes'!$F$2:$N$103,9,FALSE)</f>
        <v>3311lnvu</v>
      </c>
      <c r="B76" s="12">
        <v>8923311</v>
      </c>
      <c r="C76" s="12" t="s">
        <v>108</v>
      </c>
      <c r="D76" s="61" t="s">
        <v>6</v>
      </c>
      <c r="E76" s="6">
        <v>73</v>
      </c>
      <c r="F76" s="7">
        <v>70</v>
      </c>
      <c r="G76" s="99">
        <v>70</v>
      </c>
      <c r="H76" s="8">
        <v>-3</v>
      </c>
      <c r="I76" s="109">
        <v>70</v>
      </c>
      <c r="J76" s="109">
        <f t="shared" si="30"/>
        <v>0</v>
      </c>
      <c r="K76" s="9">
        <v>96360</v>
      </c>
      <c r="L76" s="7">
        <v>92400</v>
      </c>
      <c r="M76" s="98">
        <v>92400</v>
      </c>
      <c r="N76" s="8">
        <v>-3960</v>
      </c>
      <c r="O76" s="109">
        <f>I76*O3</f>
        <v>92400</v>
      </c>
      <c r="P76" s="109">
        <f t="shared" si="31"/>
        <v>0</v>
      </c>
      <c r="Q76" s="6">
        <v>0</v>
      </c>
      <c r="R76" s="7">
        <v>0</v>
      </c>
      <c r="S76" s="98">
        <v>0</v>
      </c>
      <c r="T76" s="8">
        <v>0</v>
      </c>
      <c r="U76" s="109">
        <v>0</v>
      </c>
      <c r="V76" s="109">
        <f t="shared" si="32"/>
        <v>0</v>
      </c>
      <c r="W76" s="9">
        <v>0</v>
      </c>
      <c r="X76" s="7">
        <v>0</v>
      </c>
      <c r="Y76" s="98">
        <v>0</v>
      </c>
      <c r="Z76" s="8">
        <v>0</v>
      </c>
      <c r="AA76" s="109">
        <f>U76*AA3</f>
        <v>0</v>
      </c>
      <c r="AB76" s="109">
        <f t="shared" si="33"/>
        <v>0</v>
      </c>
      <c r="AC76" s="6">
        <v>96360</v>
      </c>
      <c r="AD76" s="7">
        <v>92400</v>
      </c>
      <c r="AE76" s="98">
        <v>92400</v>
      </c>
      <c r="AF76" s="8">
        <v>-3960</v>
      </c>
      <c r="AG76" s="109">
        <f t="shared" si="34"/>
        <v>92400</v>
      </c>
      <c r="AH76" s="109">
        <f t="shared" si="35"/>
        <v>0</v>
      </c>
      <c r="AI76" s="6">
        <v>0</v>
      </c>
      <c r="AJ76" s="7">
        <v>0</v>
      </c>
      <c r="AK76" s="98">
        <v>0</v>
      </c>
      <c r="AL76" s="8">
        <v>0</v>
      </c>
      <c r="AM76" s="109">
        <v>0</v>
      </c>
      <c r="AN76" s="109">
        <f t="shared" si="36"/>
        <v>0</v>
      </c>
      <c r="AO76" s="6">
        <v>0</v>
      </c>
      <c r="AP76" s="7">
        <v>0</v>
      </c>
      <c r="AQ76" s="98">
        <v>0</v>
      </c>
      <c r="AR76" s="8">
        <v>0</v>
      </c>
      <c r="AS76" s="109">
        <f>AM76*AS3</f>
        <v>0</v>
      </c>
      <c r="AT76" s="109">
        <f t="shared" si="37"/>
        <v>0</v>
      </c>
      <c r="AU76" s="6">
        <v>0</v>
      </c>
      <c r="AV76" s="7">
        <v>0</v>
      </c>
      <c r="AW76" s="98">
        <v>0</v>
      </c>
      <c r="AX76" s="8">
        <v>0</v>
      </c>
      <c r="AY76" s="109">
        <v>0</v>
      </c>
      <c r="AZ76" s="109">
        <f t="shared" si="38"/>
        <v>0</v>
      </c>
      <c r="BA76" s="6">
        <v>0</v>
      </c>
      <c r="BB76" s="7">
        <v>0</v>
      </c>
      <c r="BC76" s="98">
        <v>0</v>
      </c>
      <c r="BD76" s="8">
        <v>0</v>
      </c>
      <c r="BE76" s="109">
        <f t="shared" si="39"/>
        <v>0</v>
      </c>
      <c r="BF76" s="109">
        <f t="shared" si="40"/>
        <v>0</v>
      </c>
      <c r="BG76" s="6">
        <v>96360</v>
      </c>
      <c r="BH76" s="10">
        <v>92400</v>
      </c>
      <c r="BI76" s="98">
        <v>92400</v>
      </c>
      <c r="BJ76" s="8">
        <f t="shared" si="41"/>
        <v>-3960</v>
      </c>
      <c r="BK76" s="120">
        <f t="shared" si="42"/>
        <v>92400</v>
      </c>
      <c r="BL76" s="109">
        <f t="shared" si="43"/>
        <v>0</v>
      </c>
      <c r="BM76" s="121">
        <f t="shared" si="44"/>
        <v>0</v>
      </c>
    </row>
    <row r="77" spans="1:65" x14ac:dyDescent="0.25">
      <c r="A77" t="str">
        <f>VLOOKUP(B77,'[1]School Codes'!$F$2:$N$103,9,FALSE)</f>
        <v>3313sNFs</v>
      </c>
      <c r="B77" s="12">
        <v>8923313</v>
      </c>
      <c r="C77" s="12" t="s">
        <v>109</v>
      </c>
      <c r="D77" s="61" t="s">
        <v>6</v>
      </c>
      <c r="E77" s="6">
        <v>60</v>
      </c>
      <c r="F77" s="7">
        <v>53</v>
      </c>
      <c r="G77" s="99">
        <v>53</v>
      </c>
      <c r="H77" s="8">
        <v>-7</v>
      </c>
      <c r="I77" s="109">
        <v>53</v>
      </c>
      <c r="J77" s="109">
        <f t="shared" si="30"/>
        <v>0</v>
      </c>
      <c r="K77" s="9">
        <v>79200</v>
      </c>
      <c r="L77" s="7">
        <v>69960</v>
      </c>
      <c r="M77" s="98">
        <v>69960</v>
      </c>
      <c r="N77" s="8">
        <v>-9240</v>
      </c>
      <c r="O77" s="109">
        <f>I77*O3</f>
        <v>69960</v>
      </c>
      <c r="P77" s="109">
        <f t="shared" si="31"/>
        <v>0</v>
      </c>
      <c r="Q77" s="6">
        <v>0</v>
      </c>
      <c r="R77" s="7">
        <v>0</v>
      </c>
      <c r="S77" s="98">
        <v>0</v>
      </c>
      <c r="T77" s="8">
        <v>0</v>
      </c>
      <c r="U77" s="109">
        <v>0</v>
      </c>
      <c r="V77" s="109">
        <f t="shared" si="32"/>
        <v>0</v>
      </c>
      <c r="W77" s="9">
        <v>0</v>
      </c>
      <c r="X77" s="7">
        <v>0</v>
      </c>
      <c r="Y77" s="98">
        <v>0</v>
      </c>
      <c r="Z77" s="8">
        <v>0</v>
      </c>
      <c r="AA77" s="109">
        <f>U77*AA3</f>
        <v>0</v>
      </c>
      <c r="AB77" s="109">
        <f t="shared" si="33"/>
        <v>0</v>
      </c>
      <c r="AC77" s="6">
        <v>79200</v>
      </c>
      <c r="AD77" s="7">
        <v>69960</v>
      </c>
      <c r="AE77" s="98">
        <v>69960</v>
      </c>
      <c r="AF77" s="8">
        <v>-9240</v>
      </c>
      <c r="AG77" s="109">
        <f t="shared" si="34"/>
        <v>69960</v>
      </c>
      <c r="AH77" s="109">
        <f t="shared" si="35"/>
        <v>0</v>
      </c>
      <c r="AI77" s="6">
        <v>0</v>
      </c>
      <c r="AJ77" s="7">
        <v>0</v>
      </c>
      <c r="AK77" s="98">
        <v>0</v>
      </c>
      <c r="AL77" s="8">
        <v>0</v>
      </c>
      <c r="AM77" s="109">
        <v>0</v>
      </c>
      <c r="AN77" s="109">
        <f t="shared" si="36"/>
        <v>0</v>
      </c>
      <c r="AO77" s="6">
        <v>0</v>
      </c>
      <c r="AP77" s="7">
        <v>0</v>
      </c>
      <c r="AQ77" s="98">
        <v>0</v>
      </c>
      <c r="AR77" s="8">
        <v>0</v>
      </c>
      <c r="AS77" s="109">
        <f>AM77*AS3</f>
        <v>0</v>
      </c>
      <c r="AT77" s="109">
        <f t="shared" si="37"/>
        <v>0</v>
      </c>
      <c r="AU77" s="6">
        <v>1</v>
      </c>
      <c r="AV77" s="7">
        <v>1</v>
      </c>
      <c r="AW77" s="98">
        <v>1</v>
      </c>
      <c r="AX77" s="8">
        <v>0</v>
      </c>
      <c r="AY77" s="109">
        <v>1</v>
      </c>
      <c r="AZ77" s="109">
        <f t="shared" si="38"/>
        <v>0</v>
      </c>
      <c r="BA77" s="6">
        <v>1900</v>
      </c>
      <c r="BB77" s="7">
        <v>1900</v>
      </c>
      <c r="BC77" s="98">
        <v>1900</v>
      </c>
      <c r="BD77" s="8">
        <v>0</v>
      </c>
      <c r="BE77" s="109">
        <f t="shared" si="39"/>
        <v>1900</v>
      </c>
      <c r="BF77" s="109">
        <f t="shared" si="40"/>
        <v>0</v>
      </c>
      <c r="BG77" s="6">
        <v>81100</v>
      </c>
      <c r="BH77" s="10">
        <v>71860</v>
      </c>
      <c r="BI77" s="98">
        <v>71860</v>
      </c>
      <c r="BJ77" s="8">
        <f t="shared" si="41"/>
        <v>-9240</v>
      </c>
      <c r="BK77" s="120">
        <f t="shared" si="42"/>
        <v>71860</v>
      </c>
      <c r="BL77" s="109">
        <f t="shared" si="43"/>
        <v>0</v>
      </c>
      <c r="BM77" s="121">
        <f t="shared" si="44"/>
        <v>0</v>
      </c>
    </row>
    <row r="78" spans="1:65" x14ac:dyDescent="0.25">
      <c r="A78" t="str">
        <f>VLOOKUP(B78,'[1]School Codes'!$F$2:$N$103,9,FALSE)</f>
        <v>3316QIbE</v>
      </c>
      <c r="B78" s="12">
        <v>8923316</v>
      </c>
      <c r="C78" s="12" t="s">
        <v>110</v>
      </c>
      <c r="D78" s="61" t="s">
        <v>6</v>
      </c>
      <c r="E78" s="6">
        <v>72</v>
      </c>
      <c r="F78" s="7">
        <v>68</v>
      </c>
      <c r="G78" s="99">
        <v>68</v>
      </c>
      <c r="H78" s="8">
        <v>-4</v>
      </c>
      <c r="I78" s="109">
        <v>68</v>
      </c>
      <c r="J78" s="109">
        <f t="shared" si="30"/>
        <v>0</v>
      </c>
      <c r="K78" s="9">
        <v>95040</v>
      </c>
      <c r="L78" s="7">
        <v>89760</v>
      </c>
      <c r="M78" s="98">
        <v>89760</v>
      </c>
      <c r="N78" s="8">
        <v>-5280</v>
      </c>
      <c r="O78" s="109">
        <f>I78*O3</f>
        <v>89760</v>
      </c>
      <c r="P78" s="109">
        <f t="shared" si="31"/>
        <v>0</v>
      </c>
      <c r="Q78" s="6">
        <v>0</v>
      </c>
      <c r="R78" s="7">
        <v>0</v>
      </c>
      <c r="S78" s="98">
        <v>0</v>
      </c>
      <c r="T78" s="8">
        <v>0</v>
      </c>
      <c r="U78" s="109">
        <v>0</v>
      </c>
      <c r="V78" s="109">
        <f t="shared" si="32"/>
        <v>0</v>
      </c>
      <c r="W78" s="9">
        <v>0</v>
      </c>
      <c r="X78" s="7">
        <v>0</v>
      </c>
      <c r="Y78" s="98">
        <v>0</v>
      </c>
      <c r="Z78" s="8">
        <v>0</v>
      </c>
      <c r="AA78" s="109">
        <f>U78*AA3</f>
        <v>0</v>
      </c>
      <c r="AB78" s="109">
        <f t="shared" si="33"/>
        <v>0</v>
      </c>
      <c r="AC78" s="6">
        <v>95040</v>
      </c>
      <c r="AD78" s="7">
        <v>89760</v>
      </c>
      <c r="AE78" s="98">
        <v>89760</v>
      </c>
      <c r="AF78" s="8">
        <v>-5280</v>
      </c>
      <c r="AG78" s="109">
        <f t="shared" si="34"/>
        <v>89760</v>
      </c>
      <c r="AH78" s="109">
        <f t="shared" si="35"/>
        <v>0</v>
      </c>
      <c r="AI78" s="6">
        <v>1</v>
      </c>
      <c r="AJ78" s="7">
        <v>2</v>
      </c>
      <c r="AK78" s="98">
        <v>2</v>
      </c>
      <c r="AL78" s="8">
        <v>1</v>
      </c>
      <c r="AM78" s="109">
        <v>2</v>
      </c>
      <c r="AN78" s="109">
        <f t="shared" si="36"/>
        <v>0</v>
      </c>
      <c r="AO78" s="6">
        <v>300</v>
      </c>
      <c r="AP78" s="7">
        <v>600</v>
      </c>
      <c r="AQ78" s="98">
        <v>600</v>
      </c>
      <c r="AR78" s="8">
        <v>300</v>
      </c>
      <c r="AS78" s="109">
        <f>AM78*AS3</f>
        <v>600</v>
      </c>
      <c r="AT78" s="109">
        <f t="shared" si="37"/>
        <v>0</v>
      </c>
      <c r="AU78" s="6">
        <v>0</v>
      </c>
      <c r="AV78" s="7">
        <v>0</v>
      </c>
      <c r="AW78" s="98">
        <v>0</v>
      </c>
      <c r="AX78" s="8">
        <v>0</v>
      </c>
      <c r="AY78" s="109">
        <v>0</v>
      </c>
      <c r="AZ78" s="109">
        <f t="shared" si="38"/>
        <v>0</v>
      </c>
      <c r="BA78" s="6">
        <v>0</v>
      </c>
      <c r="BB78" s="7">
        <v>0</v>
      </c>
      <c r="BC78" s="98">
        <v>0</v>
      </c>
      <c r="BD78" s="8">
        <v>0</v>
      </c>
      <c r="BE78" s="109">
        <f t="shared" si="39"/>
        <v>0</v>
      </c>
      <c r="BF78" s="109">
        <f t="shared" si="40"/>
        <v>0</v>
      </c>
      <c r="BG78" s="6">
        <v>95340</v>
      </c>
      <c r="BH78" s="10">
        <v>90360</v>
      </c>
      <c r="BI78" s="98">
        <v>90360</v>
      </c>
      <c r="BJ78" s="8">
        <f t="shared" si="41"/>
        <v>-4980</v>
      </c>
      <c r="BK78" s="120">
        <f t="shared" si="42"/>
        <v>90360</v>
      </c>
      <c r="BL78" s="109">
        <f t="shared" si="43"/>
        <v>0</v>
      </c>
      <c r="BM78" s="121">
        <f t="shared" si="44"/>
        <v>0</v>
      </c>
    </row>
    <row r="79" spans="1:65" x14ac:dyDescent="0.25">
      <c r="A79" t="str">
        <f>VLOOKUP(B79,'[1]School Codes'!$F$2:$N$103,9,FALSE)</f>
        <v>3317aBhm</v>
      </c>
      <c r="B79" s="12">
        <v>8923317</v>
      </c>
      <c r="C79" s="12" t="s">
        <v>111</v>
      </c>
      <c r="D79" s="61" t="s">
        <v>6</v>
      </c>
      <c r="E79" s="6">
        <v>85</v>
      </c>
      <c r="F79" s="7">
        <v>85</v>
      </c>
      <c r="G79" s="99">
        <v>85</v>
      </c>
      <c r="H79" s="8">
        <v>0</v>
      </c>
      <c r="I79" s="109">
        <v>85</v>
      </c>
      <c r="J79" s="109">
        <f t="shared" si="30"/>
        <v>0</v>
      </c>
      <c r="K79" s="9">
        <v>112200</v>
      </c>
      <c r="L79" s="7">
        <v>112200</v>
      </c>
      <c r="M79" s="98">
        <v>112200</v>
      </c>
      <c r="N79" s="8">
        <v>0</v>
      </c>
      <c r="O79" s="109">
        <f>I79*O3</f>
        <v>112200</v>
      </c>
      <c r="P79" s="109">
        <f t="shared" si="31"/>
        <v>0</v>
      </c>
      <c r="Q79" s="6">
        <v>0</v>
      </c>
      <c r="R79" s="7">
        <v>0</v>
      </c>
      <c r="S79" s="98">
        <v>0</v>
      </c>
      <c r="T79" s="8">
        <v>0</v>
      </c>
      <c r="U79" s="109">
        <v>0</v>
      </c>
      <c r="V79" s="109">
        <f t="shared" si="32"/>
        <v>0</v>
      </c>
      <c r="W79" s="9">
        <v>0</v>
      </c>
      <c r="X79" s="7">
        <v>0</v>
      </c>
      <c r="Y79" s="98">
        <v>0</v>
      </c>
      <c r="Z79" s="8">
        <v>0</v>
      </c>
      <c r="AA79" s="109">
        <f>U79*AA3</f>
        <v>0</v>
      </c>
      <c r="AB79" s="109">
        <f t="shared" si="33"/>
        <v>0</v>
      </c>
      <c r="AC79" s="6">
        <v>112200</v>
      </c>
      <c r="AD79" s="7">
        <v>112200</v>
      </c>
      <c r="AE79" s="98">
        <v>112200</v>
      </c>
      <c r="AF79" s="8">
        <v>0</v>
      </c>
      <c r="AG79" s="109">
        <f t="shared" si="34"/>
        <v>112200</v>
      </c>
      <c r="AH79" s="109">
        <f t="shared" si="35"/>
        <v>0</v>
      </c>
      <c r="AI79" s="6">
        <v>0</v>
      </c>
      <c r="AJ79" s="7">
        <v>0</v>
      </c>
      <c r="AK79" s="98">
        <v>0</v>
      </c>
      <c r="AL79" s="8">
        <v>0</v>
      </c>
      <c r="AM79" s="109">
        <v>0</v>
      </c>
      <c r="AN79" s="109">
        <f t="shared" si="36"/>
        <v>0</v>
      </c>
      <c r="AO79" s="6">
        <v>0</v>
      </c>
      <c r="AP79" s="7">
        <v>0</v>
      </c>
      <c r="AQ79" s="98">
        <v>0</v>
      </c>
      <c r="AR79" s="8">
        <v>0</v>
      </c>
      <c r="AS79" s="109">
        <f>AM79*AS3</f>
        <v>0</v>
      </c>
      <c r="AT79" s="109">
        <f t="shared" si="37"/>
        <v>0</v>
      </c>
      <c r="AU79" s="6">
        <v>0</v>
      </c>
      <c r="AV79" s="7">
        <v>0</v>
      </c>
      <c r="AW79" s="98">
        <v>0</v>
      </c>
      <c r="AX79" s="8">
        <v>0</v>
      </c>
      <c r="AY79" s="109">
        <v>0</v>
      </c>
      <c r="AZ79" s="109">
        <f t="shared" si="38"/>
        <v>0</v>
      </c>
      <c r="BA79" s="6">
        <v>0</v>
      </c>
      <c r="BB79" s="7">
        <v>0</v>
      </c>
      <c r="BC79" s="98">
        <v>0</v>
      </c>
      <c r="BD79" s="8">
        <v>0</v>
      </c>
      <c r="BE79" s="109">
        <f t="shared" si="39"/>
        <v>0</v>
      </c>
      <c r="BF79" s="109">
        <f t="shared" si="40"/>
        <v>0</v>
      </c>
      <c r="BG79" s="6">
        <v>112200</v>
      </c>
      <c r="BH79" s="10">
        <v>112200</v>
      </c>
      <c r="BI79" s="98">
        <v>112200</v>
      </c>
      <c r="BJ79" s="8">
        <f t="shared" si="41"/>
        <v>0</v>
      </c>
      <c r="BK79" s="120">
        <f t="shared" si="42"/>
        <v>112200</v>
      </c>
      <c r="BL79" s="109">
        <f t="shared" si="43"/>
        <v>0</v>
      </c>
      <c r="BM79" s="121">
        <f t="shared" si="44"/>
        <v>0</v>
      </c>
    </row>
    <row r="80" spans="1:65" x14ac:dyDescent="0.25">
      <c r="A80" t="str">
        <f>VLOOKUP(B80,'[1]School Codes'!$F$2:$N$103,9,FALSE)</f>
        <v>3318ofLD</v>
      </c>
      <c r="B80" s="12">
        <v>8923318</v>
      </c>
      <c r="C80" s="12" t="s">
        <v>112</v>
      </c>
      <c r="D80" s="61" t="s">
        <v>6</v>
      </c>
      <c r="E80" s="6">
        <v>32</v>
      </c>
      <c r="F80" s="7">
        <v>32</v>
      </c>
      <c r="G80" s="99">
        <v>32</v>
      </c>
      <c r="H80" s="8">
        <v>0</v>
      </c>
      <c r="I80" s="109">
        <v>32</v>
      </c>
      <c r="J80" s="109">
        <f t="shared" si="30"/>
        <v>0</v>
      </c>
      <c r="K80" s="9">
        <v>42240</v>
      </c>
      <c r="L80" s="7">
        <v>42240</v>
      </c>
      <c r="M80" s="98">
        <v>42240</v>
      </c>
      <c r="N80" s="8">
        <v>0</v>
      </c>
      <c r="O80" s="109">
        <f>I80*O3</f>
        <v>42240</v>
      </c>
      <c r="P80" s="109">
        <f t="shared" si="31"/>
        <v>0</v>
      </c>
      <c r="Q80" s="6">
        <v>0</v>
      </c>
      <c r="R80" s="7">
        <v>0</v>
      </c>
      <c r="S80" s="98">
        <v>0</v>
      </c>
      <c r="T80" s="8">
        <v>0</v>
      </c>
      <c r="U80" s="109">
        <v>0</v>
      </c>
      <c r="V80" s="109">
        <f t="shared" si="32"/>
        <v>0</v>
      </c>
      <c r="W80" s="9">
        <v>0</v>
      </c>
      <c r="X80" s="7">
        <v>0</v>
      </c>
      <c r="Y80" s="98">
        <v>0</v>
      </c>
      <c r="Z80" s="8">
        <v>0</v>
      </c>
      <c r="AA80" s="109">
        <f>U80*AA3</f>
        <v>0</v>
      </c>
      <c r="AB80" s="109">
        <f t="shared" si="33"/>
        <v>0</v>
      </c>
      <c r="AC80" s="6">
        <v>42240</v>
      </c>
      <c r="AD80" s="7">
        <v>42240</v>
      </c>
      <c r="AE80" s="98">
        <v>42240</v>
      </c>
      <c r="AF80" s="8">
        <v>0</v>
      </c>
      <c r="AG80" s="109">
        <f t="shared" si="34"/>
        <v>42240</v>
      </c>
      <c r="AH80" s="109">
        <f t="shared" si="35"/>
        <v>0</v>
      </c>
      <c r="AI80" s="6">
        <v>0</v>
      </c>
      <c r="AJ80" s="7">
        <v>0</v>
      </c>
      <c r="AK80" s="98">
        <v>0</v>
      </c>
      <c r="AL80" s="8">
        <v>0</v>
      </c>
      <c r="AM80" s="109">
        <v>0</v>
      </c>
      <c r="AN80" s="109">
        <f t="shared" si="36"/>
        <v>0</v>
      </c>
      <c r="AO80" s="6">
        <v>0</v>
      </c>
      <c r="AP80" s="7">
        <v>0</v>
      </c>
      <c r="AQ80" s="98">
        <v>0</v>
      </c>
      <c r="AR80" s="8">
        <v>0</v>
      </c>
      <c r="AS80" s="109">
        <f>AM80*AS3</f>
        <v>0</v>
      </c>
      <c r="AT80" s="109">
        <f t="shared" si="37"/>
        <v>0</v>
      </c>
      <c r="AU80" s="6">
        <v>0</v>
      </c>
      <c r="AV80" s="7">
        <v>0</v>
      </c>
      <c r="AW80" s="98">
        <v>0</v>
      </c>
      <c r="AX80" s="8">
        <v>0</v>
      </c>
      <c r="AY80" s="109">
        <v>0</v>
      </c>
      <c r="AZ80" s="109">
        <f t="shared" si="38"/>
        <v>0</v>
      </c>
      <c r="BA80" s="6">
        <v>0</v>
      </c>
      <c r="BB80" s="7">
        <v>0</v>
      </c>
      <c r="BC80" s="98">
        <v>0</v>
      </c>
      <c r="BD80" s="8">
        <v>0</v>
      </c>
      <c r="BE80" s="109">
        <f t="shared" si="39"/>
        <v>0</v>
      </c>
      <c r="BF80" s="109">
        <f t="shared" si="40"/>
        <v>0</v>
      </c>
      <c r="BG80" s="6">
        <v>42240</v>
      </c>
      <c r="BH80" s="10">
        <v>42240</v>
      </c>
      <c r="BI80" s="98">
        <v>42240</v>
      </c>
      <c r="BJ80" s="8">
        <f t="shared" si="41"/>
        <v>0</v>
      </c>
      <c r="BK80" s="120">
        <f t="shared" si="42"/>
        <v>42240</v>
      </c>
      <c r="BL80" s="109">
        <f t="shared" si="43"/>
        <v>0</v>
      </c>
      <c r="BM80" s="121">
        <f t="shared" si="44"/>
        <v>0</v>
      </c>
    </row>
    <row r="81" spans="1:65" x14ac:dyDescent="0.25">
      <c r="A81" t="str">
        <f>VLOOKUP(B81,'[1]School Codes'!$F$2:$N$103,9,FALSE)</f>
        <v>3319QBOK</v>
      </c>
      <c r="B81" s="12">
        <v>8923319</v>
      </c>
      <c r="C81" s="12" t="s">
        <v>113</v>
      </c>
      <c r="D81" s="61" t="s">
        <v>6</v>
      </c>
      <c r="E81" s="6">
        <v>29</v>
      </c>
      <c r="F81" s="7">
        <v>20</v>
      </c>
      <c r="G81" s="99">
        <v>20</v>
      </c>
      <c r="H81" s="8">
        <v>-9</v>
      </c>
      <c r="I81" s="109">
        <v>20</v>
      </c>
      <c r="J81" s="109">
        <f t="shared" si="30"/>
        <v>0</v>
      </c>
      <c r="K81" s="9">
        <v>38280</v>
      </c>
      <c r="L81" s="7">
        <v>26400</v>
      </c>
      <c r="M81" s="98">
        <v>26400</v>
      </c>
      <c r="N81" s="8">
        <v>-11880</v>
      </c>
      <c r="O81" s="109">
        <f>I81*O3</f>
        <v>26400</v>
      </c>
      <c r="P81" s="109">
        <f t="shared" si="31"/>
        <v>0</v>
      </c>
      <c r="Q81" s="6">
        <v>0</v>
      </c>
      <c r="R81" s="7">
        <v>0</v>
      </c>
      <c r="S81" s="98">
        <v>0</v>
      </c>
      <c r="T81" s="8">
        <v>0</v>
      </c>
      <c r="U81" s="109">
        <v>0</v>
      </c>
      <c r="V81" s="109">
        <f t="shared" si="32"/>
        <v>0</v>
      </c>
      <c r="W81" s="9">
        <v>0</v>
      </c>
      <c r="X81" s="7">
        <v>0</v>
      </c>
      <c r="Y81" s="98">
        <v>0</v>
      </c>
      <c r="Z81" s="8">
        <v>0</v>
      </c>
      <c r="AA81" s="109">
        <f>U81*AA3</f>
        <v>0</v>
      </c>
      <c r="AB81" s="109">
        <f t="shared" si="33"/>
        <v>0</v>
      </c>
      <c r="AC81" s="6">
        <v>38280</v>
      </c>
      <c r="AD81" s="7">
        <v>26400</v>
      </c>
      <c r="AE81" s="98">
        <v>26400</v>
      </c>
      <c r="AF81" s="8">
        <v>-11880</v>
      </c>
      <c r="AG81" s="109">
        <f t="shared" si="34"/>
        <v>26400</v>
      </c>
      <c r="AH81" s="109">
        <f t="shared" si="35"/>
        <v>0</v>
      </c>
      <c r="AI81" s="6">
        <v>0</v>
      </c>
      <c r="AJ81" s="7">
        <v>0</v>
      </c>
      <c r="AK81" s="98">
        <v>0</v>
      </c>
      <c r="AL81" s="8">
        <v>0</v>
      </c>
      <c r="AM81" s="109">
        <v>0</v>
      </c>
      <c r="AN81" s="109">
        <f t="shared" si="36"/>
        <v>0</v>
      </c>
      <c r="AO81" s="6">
        <v>0</v>
      </c>
      <c r="AP81" s="7">
        <v>0</v>
      </c>
      <c r="AQ81" s="98">
        <v>0</v>
      </c>
      <c r="AR81" s="8">
        <v>0</v>
      </c>
      <c r="AS81" s="109">
        <f>AM81*AS3</f>
        <v>0</v>
      </c>
      <c r="AT81" s="109">
        <f t="shared" si="37"/>
        <v>0</v>
      </c>
      <c r="AU81" s="6">
        <v>2</v>
      </c>
      <c r="AV81" s="7">
        <v>3</v>
      </c>
      <c r="AW81" s="98">
        <v>3</v>
      </c>
      <c r="AX81" s="8">
        <v>1</v>
      </c>
      <c r="AY81" s="109">
        <v>3</v>
      </c>
      <c r="AZ81" s="109">
        <f t="shared" si="38"/>
        <v>0</v>
      </c>
      <c r="BA81" s="6">
        <v>3800</v>
      </c>
      <c r="BB81" s="7">
        <v>5700</v>
      </c>
      <c r="BC81" s="98">
        <v>5700</v>
      </c>
      <c r="BD81" s="8">
        <v>1900</v>
      </c>
      <c r="BE81" s="109">
        <f t="shared" si="39"/>
        <v>5700</v>
      </c>
      <c r="BF81" s="109">
        <f t="shared" si="40"/>
        <v>0</v>
      </c>
      <c r="BG81" s="6">
        <v>42080</v>
      </c>
      <c r="BH81" s="10">
        <v>32100</v>
      </c>
      <c r="BI81" s="98">
        <v>32100</v>
      </c>
      <c r="BJ81" s="8">
        <f t="shared" si="41"/>
        <v>-9980</v>
      </c>
      <c r="BK81" s="120">
        <f t="shared" si="42"/>
        <v>32100</v>
      </c>
      <c r="BL81" s="109">
        <f t="shared" si="43"/>
        <v>0</v>
      </c>
      <c r="BM81" s="121">
        <f t="shared" si="44"/>
        <v>0</v>
      </c>
    </row>
    <row r="82" spans="1:65" x14ac:dyDescent="0.25">
      <c r="A82" t="str">
        <f>VLOOKUP(B82,'[1]School Codes'!$F$2:$N$103,9,FALSE)</f>
        <v>3320pRhg</v>
      </c>
      <c r="B82" s="12">
        <v>8923320</v>
      </c>
      <c r="C82" s="12" t="s">
        <v>114</v>
      </c>
      <c r="D82" s="61" t="s">
        <v>6</v>
      </c>
      <c r="E82" s="6">
        <v>81</v>
      </c>
      <c r="F82" s="7">
        <v>70</v>
      </c>
      <c r="G82" s="99">
        <v>70</v>
      </c>
      <c r="H82" s="8">
        <v>-11</v>
      </c>
      <c r="I82" s="109">
        <v>70</v>
      </c>
      <c r="J82" s="109">
        <f t="shared" si="30"/>
        <v>0</v>
      </c>
      <c r="K82" s="9">
        <v>106920</v>
      </c>
      <c r="L82" s="7">
        <v>92400</v>
      </c>
      <c r="M82" s="98">
        <v>92400</v>
      </c>
      <c r="N82" s="8">
        <v>-14520</v>
      </c>
      <c r="O82" s="109">
        <f>I82*O3</f>
        <v>92400</v>
      </c>
      <c r="P82" s="109">
        <f t="shared" si="31"/>
        <v>0</v>
      </c>
      <c r="Q82" s="6">
        <v>0</v>
      </c>
      <c r="R82" s="7">
        <v>0</v>
      </c>
      <c r="S82" s="98">
        <v>0</v>
      </c>
      <c r="T82" s="8">
        <v>0</v>
      </c>
      <c r="U82" s="109">
        <v>0</v>
      </c>
      <c r="V82" s="109">
        <f t="shared" si="32"/>
        <v>0</v>
      </c>
      <c r="W82" s="9">
        <v>0</v>
      </c>
      <c r="X82" s="7">
        <v>0</v>
      </c>
      <c r="Y82" s="98">
        <v>0</v>
      </c>
      <c r="Z82" s="8">
        <v>0</v>
      </c>
      <c r="AA82" s="109">
        <f>U82*AA3</f>
        <v>0</v>
      </c>
      <c r="AB82" s="109">
        <f t="shared" si="33"/>
        <v>0</v>
      </c>
      <c r="AC82" s="6">
        <v>106920</v>
      </c>
      <c r="AD82" s="7">
        <v>92400</v>
      </c>
      <c r="AE82" s="98">
        <v>92400</v>
      </c>
      <c r="AF82" s="8">
        <v>-14520</v>
      </c>
      <c r="AG82" s="109">
        <f t="shared" si="34"/>
        <v>92400</v>
      </c>
      <c r="AH82" s="109">
        <f t="shared" si="35"/>
        <v>0</v>
      </c>
      <c r="AI82" s="6">
        <v>0</v>
      </c>
      <c r="AJ82" s="7">
        <v>0</v>
      </c>
      <c r="AK82" s="98">
        <v>0</v>
      </c>
      <c r="AL82" s="8">
        <v>0</v>
      </c>
      <c r="AM82" s="109">
        <v>0</v>
      </c>
      <c r="AN82" s="109">
        <f t="shared" si="36"/>
        <v>0</v>
      </c>
      <c r="AO82" s="6">
        <v>0</v>
      </c>
      <c r="AP82" s="7">
        <v>0</v>
      </c>
      <c r="AQ82" s="98">
        <v>0</v>
      </c>
      <c r="AR82" s="8">
        <v>0</v>
      </c>
      <c r="AS82" s="109">
        <f>AM82*AS3</f>
        <v>0</v>
      </c>
      <c r="AT82" s="109">
        <f t="shared" si="37"/>
        <v>0</v>
      </c>
      <c r="AU82" s="6">
        <v>3</v>
      </c>
      <c r="AV82" s="7">
        <v>3</v>
      </c>
      <c r="AW82" s="98">
        <v>3</v>
      </c>
      <c r="AX82" s="8">
        <v>0</v>
      </c>
      <c r="AY82" s="109">
        <v>3</v>
      </c>
      <c r="AZ82" s="109">
        <f t="shared" si="38"/>
        <v>0</v>
      </c>
      <c r="BA82" s="6">
        <v>5700</v>
      </c>
      <c r="BB82" s="7">
        <v>5700</v>
      </c>
      <c r="BC82" s="98">
        <v>5700</v>
      </c>
      <c r="BD82" s="8">
        <v>0</v>
      </c>
      <c r="BE82" s="109">
        <f t="shared" si="39"/>
        <v>5700</v>
      </c>
      <c r="BF82" s="109">
        <f t="shared" si="40"/>
        <v>0</v>
      </c>
      <c r="BG82" s="6">
        <v>112620</v>
      </c>
      <c r="BH82" s="10">
        <v>98100</v>
      </c>
      <c r="BI82" s="98">
        <v>98100</v>
      </c>
      <c r="BJ82" s="8">
        <f t="shared" si="41"/>
        <v>-14520</v>
      </c>
      <c r="BK82" s="120">
        <f t="shared" si="42"/>
        <v>98100</v>
      </c>
      <c r="BL82" s="109">
        <f t="shared" si="43"/>
        <v>0</v>
      </c>
      <c r="BM82" s="121">
        <f t="shared" si="44"/>
        <v>0</v>
      </c>
    </row>
    <row r="83" spans="1:65" x14ac:dyDescent="0.25">
      <c r="A83" t="str">
        <f>VLOOKUP(B83,'[1]School Codes'!$F$2:$N$103,9,FALSE)</f>
        <v>3321zXjz</v>
      </c>
      <c r="B83" s="12">
        <v>8923321</v>
      </c>
      <c r="C83" s="12" t="s">
        <v>115</v>
      </c>
      <c r="D83" s="61" t="s">
        <v>6</v>
      </c>
      <c r="E83" s="6">
        <v>27</v>
      </c>
      <c r="F83" s="7">
        <v>24</v>
      </c>
      <c r="G83" s="99">
        <v>24</v>
      </c>
      <c r="H83" s="8">
        <v>-3</v>
      </c>
      <c r="I83" s="109">
        <v>24</v>
      </c>
      <c r="J83" s="109">
        <f t="shared" si="30"/>
        <v>0</v>
      </c>
      <c r="K83" s="9">
        <v>35640</v>
      </c>
      <c r="L83" s="7">
        <v>31680</v>
      </c>
      <c r="M83" s="98">
        <v>31680</v>
      </c>
      <c r="N83" s="8">
        <v>-3960</v>
      </c>
      <c r="O83" s="109">
        <f>I83*O3</f>
        <v>31680</v>
      </c>
      <c r="P83" s="109">
        <f t="shared" si="31"/>
        <v>0</v>
      </c>
      <c r="Q83" s="6">
        <v>0</v>
      </c>
      <c r="R83" s="7">
        <v>0</v>
      </c>
      <c r="S83" s="98">
        <v>0</v>
      </c>
      <c r="T83" s="8">
        <v>0</v>
      </c>
      <c r="U83" s="109">
        <v>0</v>
      </c>
      <c r="V83" s="109">
        <f t="shared" si="32"/>
        <v>0</v>
      </c>
      <c r="W83" s="9">
        <v>0</v>
      </c>
      <c r="X83" s="7">
        <v>0</v>
      </c>
      <c r="Y83" s="98">
        <v>0</v>
      </c>
      <c r="Z83" s="8">
        <v>0</v>
      </c>
      <c r="AA83" s="109">
        <f>U83*AA3</f>
        <v>0</v>
      </c>
      <c r="AB83" s="109">
        <f t="shared" si="33"/>
        <v>0</v>
      </c>
      <c r="AC83" s="6">
        <v>35640</v>
      </c>
      <c r="AD83" s="7">
        <v>31680</v>
      </c>
      <c r="AE83" s="98">
        <v>31680</v>
      </c>
      <c r="AF83" s="8">
        <v>-3960</v>
      </c>
      <c r="AG83" s="109">
        <f t="shared" si="34"/>
        <v>31680</v>
      </c>
      <c r="AH83" s="109">
        <f t="shared" si="35"/>
        <v>0</v>
      </c>
      <c r="AI83" s="6">
        <v>0</v>
      </c>
      <c r="AJ83" s="7">
        <v>0</v>
      </c>
      <c r="AK83" s="98">
        <v>0</v>
      </c>
      <c r="AL83" s="8">
        <v>0</v>
      </c>
      <c r="AM83" s="109">
        <v>0</v>
      </c>
      <c r="AN83" s="109">
        <f t="shared" si="36"/>
        <v>0</v>
      </c>
      <c r="AO83" s="6">
        <v>0</v>
      </c>
      <c r="AP83" s="7">
        <v>0</v>
      </c>
      <c r="AQ83" s="98">
        <v>0</v>
      </c>
      <c r="AR83" s="8">
        <v>0</v>
      </c>
      <c r="AS83" s="109">
        <f>AM83*AS3</f>
        <v>0</v>
      </c>
      <c r="AT83" s="109">
        <f t="shared" si="37"/>
        <v>0</v>
      </c>
      <c r="AU83" s="6">
        <v>0</v>
      </c>
      <c r="AV83" s="7">
        <v>0</v>
      </c>
      <c r="AW83" s="98">
        <v>0</v>
      </c>
      <c r="AX83" s="8">
        <v>0</v>
      </c>
      <c r="AY83" s="109">
        <v>0</v>
      </c>
      <c r="AZ83" s="109">
        <f t="shared" si="38"/>
        <v>0</v>
      </c>
      <c r="BA83" s="6">
        <v>0</v>
      </c>
      <c r="BB83" s="7">
        <v>0</v>
      </c>
      <c r="BC83" s="98">
        <v>0</v>
      </c>
      <c r="BD83" s="8">
        <v>0</v>
      </c>
      <c r="BE83" s="109">
        <f t="shared" si="39"/>
        <v>0</v>
      </c>
      <c r="BF83" s="109">
        <f t="shared" si="40"/>
        <v>0</v>
      </c>
      <c r="BG83" s="6">
        <v>35640</v>
      </c>
      <c r="BH83" s="10">
        <v>31680</v>
      </c>
      <c r="BI83" s="98">
        <v>31680</v>
      </c>
      <c r="BJ83" s="8">
        <f t="shared" si="41"/>
        <v>-3960</v>
      </c>
      <c r="BK83" s="120">
        <f t="shared" si="42"/>
        <v>31680</v>
      </c>
      <c r="BL83" s="109">
        <f t="shared" si="43"/>
        <v>0</v>
      </c>
      <c r="BM83" s="121">
        <f t="shared" si="44"/>
        <v>0</v>
      </c>
    </row>
    <row r="84" spans="1:65" x14ac:dyDescent="0.25">
      <c r="A84" t="str">
        <f>VLOOKUP(B84,'[1]School Codes'!$F$2:$N$103,9,FALSE)</f>
        <v>3330JXZI</v>
      </c>
      <c r="B84" s="12">
        <v>8923330</v>
      </c>
      <c r="C84" s="12" t="s">
        <v>116</v>
      </c>
      <c r="D84" s="61" t="s">
        <v>6</v>
      </c>
      <c r="E84" s="6">
        <v>172</v>
      </c>
      <c r="F84" s="7">
        <v>194</v>
      </c>
      <c r="G84" s="99">
        <v>194</v>
      </c>
      <c r="H84" s="8">
        <v>22</v>
      </c>
      <c r="I84" s="109">
        <v>194</v>
      </c>
      <c r="J84" s="109">
        <f t="shared" si="30"/>
        <v>0</v>
      </c>
      <c r="K84" s="9">
        <v>227040</v>
      </c>
      <c r="L84" s="7">
        <v>256080</v>
      </c>
      <c r="M84" s="98">
        <v>256080</v>
      </c>
      <c r="N84" s="8">
        <v>29040</v>
      </c>
      <c r="O84" s="109">
        <f>I84*O3</f>
        <v>256080</v>
      </c>
      <c r="P84" s="109">
        <f t="shared" si="31"/>
        <v>0</v>
      </c>
      <c r="Q84" s="6">
        <v>0</v>
      </c>
      <c r="R84" s="7">
        <v>0</v>
      </c>
      <c r="S84" s="98">
        <v>0</v>
      </c>
      <c r="T84" s="8">
        <v>0</v>
      </c>
      <c r="U84" s="109">
        <v>0</v>
      </c>
      <c r="V84" s="109">
        <f t="shared" si="32"/>
        <v>0</v>
      </c>
      <c r="W84" s="9">
        <v>0</v>
      </c>
      <c r="X84" s="7">
        <v>0</v>
      </c>
      <c r="Y84" s="98">
        <v>0</v>
      </c>
      <c r="Z84" s="8">
        <v>0</v>
      </c>
      <c r="AA84" s="109">
        <f>U84*AA3</f>
        <v>0</v>
      </c>
      <c r="AB84" s="109">
        <f t="shared" si="33"/>
        <v>0</v>
      </c>
      <c r="AC84" s="6">
        <v>227040</v>
      </c>
      <c r="AD84" s="7">
        <v>256080</v>
      </c>
      <c r="AE84" s="98">
        <v>256080</v>
      </c>
      <c r="AF84" s="8">
        <v>29040</v>
      </c>
      <c r="AG84" s="109">
        <f t="shared" si="34"/>
        <v>256080</v>
      </c>
      <c r="AH84" s="109">
        <f t="shared" si="35"/>
        <v>0</v>
      </c>
      <c r="AI84" s="6">
        <v>0</v>
      </c>
      <c r="AJ84" s="7">
        <v>0</v>
      </c>
      <c r="AK84" s="98">
        <v>0</v>
      </c>
      <c r="AL84" s="8">
        <v>0</v>
      </c>
      <c r="AM84" s="109">
        <v>0</v>
      </c>
      <c r="AN84" s="109">
        <f t="shared" si="36"/>
        <v>0</v>
      </c>
      <c r="AO84" s="6">
        <v>0</v>
      </c>
      <c r="AP84" s="7">
        <v>0</v>
      </c>
      <c r="AQ84" s="98">
        <v>0</v>
      </c>
      <c r="AR84" s="8">
        <v>0</v>
      </c>
      <c r="AS84" s="109">
        <f>AM84*AS3</f>
        <v>0</v>
      </c>
      <c r="AT84" s="109">
        <f t="shared" si="37"/>
        <v>0</v>
      </c>
      <c r="AU84" s="6">
        <v>0</v>
      </c>
      <c r="AV84" s="7">
        <v>2</v>
      </c>
      <c r="AW84" s="98">
        <v>2</v>
      </c>
      <c r="AX84" s="8">
        <v>2</v>
      </c>
      <c r="AY84" s="109">
        <v>2</v>
      </c>
      <c r="AZ84" s="109">
        <f t="shared" si="38"/>
        <v>0</v>
      </c>
      <c r="BA84" s="6">
        <v>0</v>
      </c>
      <c r="BB84" s="7">
        <v>3800</v>
      </c>
      <c r="BC84" s="98">
        <v>3800</v>
      </c>
      <c r="BD84" s="8">
        <v>3800</v>
      </c>
      <c r="BE84" s="109">
        <f t="shared" si="39"/>
        <v>3800</v>
      </c>
      <c r="BF84" s="109">
        <f t="shared" si="40"/>
        <v>0</v>
      </c>
      <c r="BG84" s="6">
        <v>227040</v>
      </c>
      <c r="BH84" s="10">
        <v>259880</v>
      </c>
      <c r="BI84" s="98">
        <v>259880</v>
      </c>
      <c r="BJ84" s="8">
        <f t="shared" si="41"/>
        <v>32840</v>
      </c>
      <c r="BK84" s="120">
        <f t="shared" si="42"/>
        <v>259880</v>
      </c>
      <c r="BL84" s="109">
        <f t="shared" si="43"/>
        <v>0</v>
      </c>
      <c r="BM84" s="121">
        <f t="shared" si="44"/>
        <v>0</v>
      </c>
    </row>
    <row r="85" spans="1:65" x14ac:dyDescent="0.25">
      <c r="A85" t="str">
        <f>VLOOKUP(B85,'[1]School Codes'!$F$2:$N$103,9,FALSE)</f>
        <v>3331XVIS</v>
      </c>
      <c r="B85" s="12">
        <v>8923331</v>
      </c>
      <c r="C85" s="12" t="s">
        <v>117</v>
      </c>
      <c r="D85" s="61" t="s">
        <v>6</v>
      </c>
      <c r="E85" s="6">
        <v>135</v>
      </c>
      <c r="F85" s="7">
        <v>137</v>
      </c>
      <c r="G85" s="99">
        <v>137</v>
      </c>
      <c r="H85" s="8">
        <v>2</v>
      </c>
      <c r="I85" s="109">
        <v>137</v>
      </c>
      <c r="J85" s="109">
        <f t="shared" si="30"/>
        <v>0</v>
      </c>
      <c r="K85" s="9">
        <v>178200</v>
      </c>
      <c r="L85" s="7">
        <v>180840</v>
      </c>
      <c r="M85" s="98">
        <v>180840</v>
      </c>
      <c r="N85" s="8">
        <v>2640</v>
      </c>
      <c r="O85" s="109">
        <f>I85*O3</f>
        <v>180840</v>
      </c>
      <c r="P85" s="109">
        <f t="shared" si="31"/>
        <v>0</v>
      </c>
      <c r="Q85" s="6">
        <v>0</v>
      </c>
      <c r="R85" s="7">
        <v>0</v>
      </c>
      <c r="S85" s="98">
        <v>0</v>
      </c>
      <c r="T85" s="8">
        <v>0</v>
      </c>
      <c r="U85" s="109">
        <v>0</v>
      </c>
      <c r="V85" s="109">
        <f t="shared" si="32"/>
        <v>0</v>
      </c>
      <c r="W85" s="9">
        <v>0</v>
      </c>
      <c r="X85" s="7">
        <v>0</v>
      </c>
      <c r="Y85" s="98">
        <v>0</v>
      </c>
      <c r="Z85" s="8">
        <v>0</v>
      </c>
      <c r="AA85" s="109">
        <f>U85*AA3</f>
        <v>0</v>
      </c>
      <c r="AB85" s="109">
        <f t="shared" si="33"/>
        <v>0</v>
      </c>
      <c r="AC85" s="6">
        <v>178200</v>
      </c>
      <c r="AD85" s="7">
        <v>180840</v>
      </c>
      <c r="AE85" s="98">
        <v>180840</v>
      </c>
      <c r="AF85" s="8">
        <v>2640</v>
      </c>
      <c r="AG85" s="109">
        <f t="shared" si="34"/>
        <v>180840</v>
      </c>
      <c r="AH85" s="109">
        <f t="shared" si="35"/>
        <v>0</v>
      </c>
      <c r="AI85" s="6">
        <v>0</v>
      </c>
      <c r="AJ85" s="7">
        <v>1</v>
      </c>
      <c r="AK85" s="98">
        <v>1</v>
      </c>
      <c r="AL85" s="8">
        <v>1</v>
      </c>
      <c r="AM85" s="109">
        <v>1</v>
      </c>
      <c r="AN85" s="109">
        <f t="shared" si="36"/>
        <v>0</v>
      </c>
      <c r="AO85" s="6">
        <v>0</v>
      </c>
      <c r="AP85" s="7">
        <v>300</v>
      </c>
      <c r="AQ85" s="98">
        <v>300</v>
      </c>
      <c r="AR85" s="8">
        <v>300</v>
      </c>
      <c r="AS85" s="109">
        <f>AM85*AS3</f>
        <v>300</v>
      </c>
      <c r="AT85" s="109">
        <f t="shared" si="37"/>
        <v>0</v>
      </c>
      <c r="AU85" s="6">
        <v>0</v>
      </c>
      <c r="AV85" s="7">
        <v>0</v>
      </c>
      <c r="AW85" s="98">
        <v>0</v>
      </c>
      <c r="AX85" s="8">
        <v>0</v>
      </c>
      <c r="AY85" s="109">
        <v>0</v>
      </c>
      <c r="AZ85" s="109">
        <f t="shared" si="38"/>
        <v>0</v>
      </c>
      <c r="BA85" s="6">
        <v>0</v>
      </c>
      <c r="BB85" s="7">
        <v>0</v>
      </c>
      <c r="BC85" s="98">
        <v>0</v>
      </c>
      <c r="BD85" s="8">
        <v>0</v>
      </c>
      <c r="BE85" s="109">
        <f t="shared" si="39"/>
        <v>0</v>
      </c>
      <c r="BF85" s="109">
        <f t="shared" si="40"/>
        <v>0</v>
      </c>
      <c r="BG85" s="6">
        <v>178200</v>
      </c>
      <c r="BH85" s="10">
        <v>181140</v>
      </c>
      <c r="BI85" s="98">
        <v>181140</v>
      </c>
      <c r="BJ85" s="8">
        <f t="shared" si="41"/>
        <v>2940</v>
      </c>
      <c r="BK85" s="120">
        <f t="shared" si="42"/>
        <v>181140</v>
      </c>
      <c r="BL85" s="109">
        <f t="shared" si="43"/>
        <v>0</v>
      </c>
      <c r="BM85" s="121">
        <f t="shared" si="44"/>
        <v>0</v>
      </c>
    </row>
    <row r="86" spans="1:65" x14ac:dyDescent="0.25">
      <c r="A86" t="str">
        <f>VLOOKUP(B86,'[1]School Codes'!$F$2:$N$103,9,FALSE)</f>
        <v>4000tMQd</v>
      </c>
      <c r="B86" s="12">
        <v>8924000</v>
      </c>
      <c r="C86" s="12" t="s">
        <v>118</v>
      </c>
      <c r="D86" s="61" t="s">
        <v>6</v>
      </c>
      <c r="E86" s="6">
        <v>0</v>
      </c>
      <c r="F86" s="7">
        <v>0</v>
      </c>
      <c r="G86" s="99">
        <v>0</v>
      </c>
      <c r="H86" s="8">
        <v>0</v>
      </c>
      <c r="I86" s="109">
        <v>0</v>
      </c>
      <c r="J86" s="109">
        <f t="shared" si="30"/>
        <v>0</v>
      </c>
      <c r="K86" s="9">
        <v>0</v>
      </c>
      <c r="L86" s="7">
        <v>0</v>
      </c>
      <c r="M86" s="98">
        <v>0</v>
      </c>
      <c r="N86" s="8">
        <v>0</v>
      </c>
      <c r="O86" s="109">
        <f>I86*O3</f>
        <v>0</v>
      </c>
      <c r="P86" s="109">
        <f t="shared" si="31"/>
        <v>0</v>
      </c>
      <c r="Q86" s="6">
        <v>235</v>
      </c>
      <c r="R86" s="7">
        <v>257</v>
      </c>
      <c r="S86" s="98">
        <v>257</v>
      </c>
      <c r="T86" s="8">
        <v>22</v>
      </c>
      <c r="U86" s="109">
        <v>256</v>
      </c>
      <c r="V86" s="109">
        <f t="shared" si="32"/>
        <v>-1</v>
      </c>
      <c r="W86" s="9">
        <v>219725</v>
      </c>
      <c r="X86" s="7">
        <v>240295</v>
      </c>
      <c r="Y86" s="98">
        <v>240295</v>
      </c>
      <c r="Z86" s="8">
        <v>20570</v>
      </c>
      <c r="AA86" s="109">
        <f>U86*AA3</f>
        <v>239360</v>
      </c>
      <c r="AB86" s="109">
        <f t="shared" si="33"/>
        <v>-935</v>
      </c>
      <c r="AC86" s="6">
        <v>219725</v>
      </c>
      <c r="AD86" s="7">
        <v>240295</v>
      </c>
      <c r="AE86" s="98">
        <v>240295</v>
      </c>
      <c r="AF86" s="8">
        <v>20570</v>
      </c>
      <c r="AG86" s="109">
        <f t="shared" si="34"/>
        <v>239360</v>
      </c>
      <c r="AH86" s="109">
        <f t="shared" si="35"/>
        <v>-935</v>
      </c>
      <c r="AI86" s="6">
        <v>0</v>
      </c>
      <c r="AJ86" s="7">
        <v>0</v>
      </c>
      <c r="AK86" s="98">
        <v>0</v>
      </c>
      <c r="AL86" s="8">
        <v>0</v>
      </c>
      <c r="AM86" s="109">
        <v>0</v>
      </c>
      <c r="AN86" s="109">
        <f t="shared" si="36"/>
        <v>0</v>
      </c>
      <c r="AO86" s="6">
        <v>0</v>
      </c>
      <c r="AP86" s="7">
        <v>0</v>
      </c>
      <c r="AQ86" s="98">
        <v>0</v>
      </c>
      <c r="AR86" s="8">
        <v>0</v>
      </c>
      <c r="AS86" s="109">
        <f>AM86*AS3</f>
        <v>0</v>
      </c>
      <c r="AT86" s="109">
        <f t="shared" si="37"/>
        <v>0</v>
      </c>
      <c r="AU86" s="6">
        <v>0</v>
      </c>
      <c r="AV86" s="7">
        <v>0</v>
      </c>
      <c r="AW86" s="98">
        <v>0</v>
      </c>
      <c r="AX86" s="8">
        <v>0</v>
      </c>
      <c r="AY86" s="109">
        <v>0</v>
      </c>
      <c r="AZ86" s="109">
        <f t="shared" si="38"/>
        <v>0</v>
      </c>
      <c r="BA86" s="6">
        <v>0</v>
      </c>
      <c r="BB86" s="7">
        <v>0</v>
      </c>
      <c r="BC86" s="98">
        <v>0</v>
      </c>
      <c r="BD86" s="8">
        <v>0</v>
      </c>
      <c r="BE86" s="109">
        <f t="shared" si="39"/>
        <v>0</v>
      </c>
      <c r="BF86" s="109">
        <f t="shared" si="40"/>
        <v>0</v>
      </c>
      <c r="BG86" s="6">
        <v>219725</v>
      </c>
      <c r="BH86" s="10">
        <v>240295</v>
      </c>
      <c r="BI86" s="98">
        <v>240295</v>
      </c>
      <c r="BJ86" s="8">
        <f t="shared" si="41"/>
        <v>20570</v>
      </c>
      <c r="BK86" s="120">
        <f t="shared" si="42"/>
        <v>239360</v>
      </c>
      <c r="BL86" s="109">
        <f t="shared" si="43"/>
        <v>-935</v>
      </c>
      <c r="BM86" s="121">
        <f t="shared" si="44"/>
        <v>-935</v>
      </c>
    </row>
    <row r="87" spans="1:65" x14ac:dyDescent="0.25">
      <c r="A87" t="str">
        <f>'[2]LA Schools Updated'!$O$93</f>
        <v>4615dHTk</v>
      </c>
      <c r="B87" s="12">
        <v>8924008</v>
      </c>
      <c r="C87" s="12" t="s">
        <v>119</v>
      </c>
      <c r="D87" s="61" t="s">
        <v>6</v>
      </c>
      <c r="E87" s="6">
        <v>0</v>
      </c>
      <c r="F87" s="7">
        <v>0</v>
      </c>
      <c r="G87" s="99">
        <v>0</v>
      </c>
      <c r="H87" s="8">
        <v>0</v>
      </c>
      <c r="I87" s="109">
        <v>0</v>
      </c>
      <c r="J87" s="109">
        <f t="shared" si="30"/>
        <v>0</v>
      </c>
      <c r="K87" s="9">
        <v>0</v>
      </c>
      <c r="L87" s="7">
        <v>0</v>
      </c>
      <c r="M87" s="98">
        <v>0</v>
      </c>
      <c r="N87" s="8">
        <v>0</v>
      </c>
      <c r="O87" s="109">
        <f>I87*O3</f>
        <v>0</v>
      </c>
      <c r="P87" s="109">
        <f t="shared" si="31"/>
        <v>0</v>
      </c>
      <c r="Q87" s="6">
        <v>353</v>
      </c>
      <c r="R87" s="7">
        <v>347</v>
      </c>
      <c r="S87" s="98">
        <v>347</v>
      </c>
      <c r="T87" s="8">
        <v>-6</v>
      </c>
      <c r="U87" s="109">
        <v>345</v>
      </c>
      <c r="V87" s="109">
        <f t="shared" si="32"/>
        <v>-2</v>
      </c>
      <c r="W87" s="9">
        <v>330055</v>
      </c>
      <c r="X87" s="7">
        <v>324445</v>
      </c>
      <c r="Y87" s="98">
        <v>324445</v>
      </c>
      <c r="Z87" s="8">
        <v>-5610</v>
      </c>
      <c r="AA87" s="109">
        <f>U87*AA3</f>
        <v>322575</v>
      </c>
      <c r="AB87" s="109">
        <f t="shared" si="33"/>
        <v>-1870</v>
      </c>
      <c r="AC87" s="6">
        <v>330055</v>
      </c>
      <c r="AD87" s="7">
        <v>324445</v>
      </c>
      <c r="AE87" s="98">
        <v>324445</v>
      </c>
      <c r="AF87" s="8">
        <v>-5610</v>
      </c>
      <c r="AG87" s="109">
        <f t="shared" si="34"/>
        <v>322575</v>
      </c>
      <c r="AH87" s="109">
        <f t="shared" si="35"/>
        <v>-1870</v>
      </c>
      <c r="AI87" s="6">
        <v>4</v>
      </c>
      <c r="AJ87" s="7">
        <v>2</v>
      </c>
      <c r="AK87" s="98">
        <v>2</v>
      </c>
      <c r="AL87" s="8">
        <v>-2</v>
      </c>
      <c r="AM87" s="109">
        <v>2</v>
      </c>
      <c r="AN87" s="109">
        <f t="shared" si="36"/>
        <v>0</v>
      </c>
      <c r="AO87" s="6">
        <v>1200</v>
      </c>
      <c r="AP87" s="7">
        <v>600</v>
      </c>
      <c r="AQ87" s="98">
        <v>600</v>
      </c>
      <c r="AR87" s="8">
        <v>-600</v>
      </c>
      <c r="AS87" s="109">
        <f>AM87*AS3</f>
        <v>600</v>
      </c>
      <c r="AT87" s="109">
        <f t="shared" si="37"/>
        <v>0</v>
      </c>
      <c r="AU87" s="6">
        <v>15</v>
      </c>
      <c r="AV87" s="7">
        <v>12</v>
      </c>
      <c r="AW87" s="98">
        <v>12</v>
      </c>
      <c r="AX87" s="8">
        <v>-3</v>
      </c>
      <c r="AY87" s="109">
        <v>12</v>
      </c>
      <c r="AZ87" s="109">
        <f t="shared" si="38"/>
        <v>0</v>
      </c>
      <c r="BA87" s="6">
        <v>28500</v>
      </c>
      <c r="BB87" s="7">
        <v>22800</v>
      </c>
      <c r="BC87" s="98">
        <v>22800</v>
      </c>
      <c r="BD87" s="8">
        <v>-5700</v>
      </c>
      <c r="BE87" s="109">
        <f t="shared" si="39"/>
        <v>22800</v>
      </c>
      <c r="BF87" s="109">
        <f t="shared" si="40"/>
        <v>0</v>
      </c>
      <c r="BG87" s="6">
        <v>359755</v>
      </c>
      <c r="BH87" s="10">
        <v>347845</v>
      </c>
      <c r="BI87" s="98">
        <v>347845</v>
      </c>
      <c r="BJ87" s="8">
        <f t="shared" si="41"/>
        <v>-11910</v>
      </c>
      <c r="BK87" s="120">
        <f t="shared" si="42"/>
        <v>345975</v>
      </c>
      <c r="BL87" s="109">
        <f t="shared" si="43"/>
        <v>-1870</v>
      </c>
      <c r="BM87" s="121">
        <f t="shared" si="44"/>
        <v>-1870</v>
      </c>
    </row>
    <row r="88" spans="1:65" x14ac:dyDescent="0.25">
      <c r="A88" t="str">
        <f>VLOOKUP(B88,'[1]School Codes'!$F$2:$N$103,9,FALSE)</f>
        <v>4003hDmP</v>
      </c>
      <c r="B88" s="12">
        <v>8924003</v>
      </c>
      <c r="C88" s="12" t="s">
        <v>120</v>
      </c>
      <c r="D88" s="61" t="s">
        <v>6</v>
      </c>
      <c r="E88" s="6">
        <v>0</v>
      </c>
      <c r="F88" s="7">
        <v>0</v>
      </c>
      <c r="G88" s="99">
        <v>0</v>
      </c>
      <c r="H88" s="8">
        <v>0</v>
      </c>
      <c r="I88" s="109">
        <v>0</v>
      </c>
      <c r="J88" s="109">
        <f t="shared" si="30"/>
        <v>0</v>
      </c>
      <c r="K88" s="9">
        <v>0</v>
      </c>
      <c r="L88" s="7">
        <v>0</v>
      </c>
      <c r="M88" s="98">
        <v>0</v>
      </c>
      <c r="N88" s="8">
        <v>0</v>
      </c>
      <c r="O88" s="109">
        <f>I88*O3</f>
        <v>0</v>
      </c>
      <c r="P88" s="109">
        <f t="shared" si="31"/>
        <v>0</v>
      </c>
      <c r="Q88" s="6">
        <v>351</v>
      </c>
      <c r="R88" s="7">
        <v>382</v>
      </c>
      <c r="S88" s="98">
        <v>382</v>
      </c>
      <c r="T88" s="8">
        <v>31</v>
      </c>
      <c r="U88" s="109">
        <v>381</v>
      </c>
      <c r="V88" s="109">
        <f t="shared" si="32"/>
        <v>-1</v>
      </c>
      <c r="W88" s="9">
        <v>328185</v>
      </c>
      <c r="X88" s="7">
        <v>357170</v>
      </c>
      <c r="Y88" s="98">
        <v>357170</v>
      </c>
      <c r="Z88" s="8">
        <v>28985</v>
      </c>
      <c r="AA88" s="109">
        <f>U88*AA3</f>
        <v>356235</v>
      </c>
      <c r="AB88" s="109">
        <f t="shared" si="33"/>
        <v>-935</v>
      </c>
      <c r="AC88" s="6">
        <v>328185</v>
      </c>
      <c r="AD88" s="7">
        <v>357170</v>
      </c>
      <c r="AE88" s="98">
        <v>357170</v>
      </c>
      <c r="AF88" s="8">
        <v>28985</v>
      </c>
      <c r="AG88" s="109">
        <f t="shared" si="34"/>
        <v>356235</v>
      </c>
      <c r="AH88" s="109">
        <f t="shared" si="35"/>
        <v>-935</v>
      </c>
      <c r="AI88" s="6">
        <v>2</v>
      </c>
      <c r="AJ88" s="7">
        <v>2</v>
      </c>
      <c r="AK88" s="98">
        <v>2</v>
      </c>
      <c r="AL88" s="8">
        <v>0</v>
      </c>
      <c r="AM88" s="109">
        <v>2</v>
      </c>
      <c r="AN88" s="109">
        <f t="shared" si="36"/>
        <v>0</v>
      </c>
      <c r="AO88" s="6">
        <v>600</v>
      </c>
      <c r="AP88" s="7">
        <v>600</v>
      </c>
      <c r="AQ88" s="98">
        <v>600</v>
      </c>
      <c r="AR88" s="8">
        <v>0</v>
      </c>
      <c r="AS88" s="109">
        <f>AM88*AS3</f>
        <v>600</v>
      </c>
      <c r="AT88" s="109">
        <f t="shared" si="37"/>
        <v>0</v>
      </c>
      <c r="AU88" s="6">
        <v>15</v>
      </c>
      <c r="AV88" s="7">
        <v>21</v>
      </c>
      <c r="AW88" s="98">
        <v>21</v>
      </c>
      <c r="AX88" s="8">
        <v>6</v>
      </c>
      <c r="AY88" s="109">
        <v>21</v>
      </c>
      <c r="AZ88" s="109">
        <f t="shared" si="38"/>
        <v>0</v>
      </c>
      <c r="BA88" s="6">
        <v>28500</v>
      </c>
      <c r="BB88" s="7">
        <v>39900</v>
      </c>
      <c r="BC88" s="98">
        <v>39900</v>
      </c>
      <c r="BD88" s="8">
        <v>11400</v>
      </c>
      <c r="BE88" s="109">
        <f t="shared" si="39"/>
        <v>39900</v>
      </c>
      <c r="BF88" s="109">
        <f t="shared" si="40"/>
        <v>0</v>
      </c>
      <c r="BG88" s="6">
        <v>357285</v>
      </c>
      <c r="BH88" s="10">
        <v>397670</v>
      </c>
      <c r="BI88" s="98">
        <v>397670</v>
      </c>
      <c r="BJ88" s="8">
        <f t="shared" si="41"/>
        <v>40385</v>
      </c>
      <c r="BK88" s="120">
        <f t="shared" si="42"/>
        <v>396735</v>
      </c>
      <c r="BL88" s="109">
        <f t="shared" si="43"/>
        <v>-935</v>
      </c>
      <c r="BM88" s="121">
        <f t="shared" si="44"/>
        <v>-935</v>
      </c>
    </row>
    <row r="89" spans="1:65" x14ac:dyDescent="0.25">
      <c r="A89" t="str">
        <f>VLOOKUP(B89,'[1]School Codes'!$F$2:$N$103,9,FALSE)</f>
        <v>4005aPsO</v>
      </c>
      <c r="B89" s="12">
        <v>8924005</v>
      </c>
      <c r="C89" s="12" t="s">
        <v>121</v>
      </c>
      <c r="D89" s="61" t="s">
        <v>6</v>
      </c>
      <c r="E89" s="6">
        <v>0</v>
      </c>
      <c r="F89" s="7">
        <v>0</v>
      </c>
      <c r="G89" s="99">
        <v>0</v>
      </c>
      <c r="H89" s="8">
        <v>0</v>
      </c>
      <c r="I89" s="109">
        <v>0</v>
      </c>
      <c r="J89" s="109">
        <f t="shared" si="30"/>
        <v>0</v>
      </c>
      <c r="K89" s="9">
        <v>0</v>
      </c>
      <c r="L89" s="7">
        <v>0</v>
      </c>
      <c r="M89" s="98">
        <v>0</v>
      </c>
      <c r="N89" s="8">
        <v>0</v>
      </c>
      <c r="O89" s="109">
        <f>I89*O3</f>
        <v>0</v>
      </c>
      <c r="P89" s="109">
        <f t="shared" si="31"/>
        <v>0</v>
      </c>
      <c r="Q89" s="6">
        <v>347</v>
      </c>
      <c r="R89" s="7">
        <v>359</v>
      </c>
      <c r="S89" s="98">
        <v>359</v>
      </c>
      <c r="T89" s="8">
        <v>12</v>
      </c>
      <c r="U89" s="109">
        <v>359</v>
      </c>
      <c r="V89" s="109">
        <f t="shared" si="32"/>
        <v>0</v>
      </c>
      <c r="W89" s="9">
        <v>324445</v>
      </c>
      <c r="X89" s="7">
        <v>335665</v>
      </c>
      <c r="Y89" s="98">
        <v>335665</v>
      </c>
      <c r="Z89" s="8">
        <v>11220</v>
      </c>
      <c r="AA89" s="109">
        <f>U89*AA3</f>
        <v>335665</v>
      </c>
      <c r="AB89" s="109">
        <f t="shared" si="33"/>
        <v>0</v>
      </c>
      <c r="AC89" s="6">
        <v>324445</v>
      </c>
      <c r="AD89" s="7">
        <v>335665</v>
      </c>
      <c r="AE89" s="98">
        <v>335665</v>
      </c>
      <c r="AF89" s="8">
        <v>11220</v>
      </c>
      <c r="AG89" s="109">
        <f t="shared" si="34"/>
        <v>335665</v>
      </c>
      <c r="AH89" s="109">
        <f t="shared" si="35"/>
        <v>0</v>
      </c>
      <c r="AI89" s="6">
        <v>3</v>
      </c>
      <c r="AJ89" s="7">
        <v>3</v>
      </c>
      <c r="AK89" s="98">
        <v>3</v>
      </c>
      <c r="AL89" s="8">
        <v>0</v>
      </c>
      <c r="AM89" s="109">
        <v>3</v>
      </c>
      <c r="AN89" s="109">
        <f t="shared" si="36"/>
        <v>0</v>
      </c>
      <c r="AO89" s="6">
        <v>900</v>
      </c>
      <c r="AP89" s="7">
        <v>900</v>
      </c>
      <c r="AQ89" s="98">
        <v>900</v>
      </c>
      <c r="AR89" s="8">
        <v>0</v>
      </c>
      <c r="AS89" s="109">
        <f>AM89*AS3</f>
        <v>900</v>
      </c>
      <c r="AT89" s="109">
        <f t="shared" si="37"/>
        <v>0</v>
      </c>
      <c r="AU89" s="6">
        <v>1</v>
      </c>
      <c r="AV89" s="7">
        <v>1</v>
      </c>
      <c r="AW89" s="98">
        <v>1</v>
      </c>
      <c r="AX89" s="8">
        <v>0</v>
      </c>
      <c r="AY89" s="109">
        <v>1</v>
      </c>
      <c r="AZ89" s="109">
        <f t="shared" si="38"/>
        <v>0</v>
      </c>
      <c r="BA89" s="6">
        <v>1900</v>
      </c>
      <c r="BB89" s="7">
        <v>1900</v>
      </c>
      <c r="BC89" s="98">
        <v>1900</v>
      </c>
      <c r="BD89" s="8">
        <v>0</v>
      </c>
      <c r="BE89" s="109">
        <f t="shared" si="39"/>
        <v>1900</v>
      </c>
      <c r="BF89" s="109">
        <f t="shared" si="40"/>
        <v>0</v>
      </c>
      <c r="BG89" s="6">
        <v>327245</v>
      </c>
      <c r="BH89" s="10">
        <v>338465</v>
      </c>
      <c r="BI89" s="98">
        <v>338465</v>
      </c>
      <c r="BJ89" s="8">
        <f t="shared" si="41"/>
        <v>11220</v>
      </c>
      <c r="BK89" s="120">
        <f t="shared" si="42"/>
        <v>338465</v>
      </c>
      <c r="BL89" s="109">
        <f t="shared" si="43"/>
        <v>0</v>
      </c>
      <c r="BM89" s="121">
        <f t="shared" si="44"/>
        <v>0</v>
      </c>
    </row>
    <row r="90" spans="1:65" x14ac:dyDescent="0.25">
      <c r="A90" t="str">
        <f>VLOOKUP(B90,'[1]School Codes'!$F$2:$N$103,9,FALSE)</f>
        <v>4006eVOU</v>
      </c>
      <c r="B90" s="12">
        <v>8924006</v>
      </c>
      <c r="C90" s="12" t="s">
        <v>122</v>
      </c>
      <c r="D90" s="61" t="s">
        <v>6</v>
      </c>
      <c r="E90" s="6">
        <v>0</v>
      </c>
      <c r="F90" s="7">
        <v>0</v>
      </c>
      <c r="G90" s="99">
        <v>0</v>
      </c>
      <c r="H90" s="8">
        <v>0</v>
      </c>
      <c r="I90" s="109">
        <v>0</v>
      </c>
      <c r="J90" s="109">
        <f t="shared" si="30"/>
        <v>0</v>
      </c>
      <c r="K90" s="9">
        <v>0</v>
      </c>
      <c r="L90" s="7">
        <v>0</v>
      </c>
      <c r="M90" s="98">
        <v>0</v>
      </c>
      <c r="N90" s="8">
        <v>0</v>
      </c>
      <c r="O90" s="109">
        <f>I90*O3</f>
        <v>0</v>
      </c>
      <c r="P90" s="109">
        <f t="shared" si="31"/>
        <v>0</v>
      </c>
      <c r="Q90" s="6">
        <v>305</v>
      </c>
      <c r="R90" s="7">
        <v>296</v>
      </c>
      <c r="S90" s="98">
        <v>296</v>
      </c>
      <c r="T90" s="8">
        <v>-9</v>
      </c>
      <c r="U90" s="109">
        <v>295</v>
      </c>
      <c r="V90" s="109">
        <f t="shared" si="32"/>
        <v>-1</v>
      </c>
      <c r="W90" s="9">
        <v>285175</v>
      </c>
      <c r="X90" s="7">
        <v>276760</v>
      </c>
      <c r="Y90" s="98">
        <v>276760</v>
      </c>
      <c r="Z90" s="8">
        <v>-8415</v>
      </c>
      <c r="AA90" s="109">
        <f>U90*AA3</f>
        <v>275825</v>
      </c>
      <c r="AB90" s="109">
        <f t="shared" si="33"/>
        <v>-935</v>
      </c>
      <c r="AC90" s="6">
        <v>285175</v>
      </c>
      <c r="AD90" s="7">
        <v>276760</v>
      </c>
      <c r="AE90" s="98">
        <v>276760</v>
      </c>
      <c r="AF90" s="8">
        <v>-8415</v>
      </c>
      <c r="AG90" s="109">
        <f t="shared" si="34"/>
        <v>275825</v>
      </c>
      <c r="AH90" s="109">
        <f t="shared" si="35"/>
        <v>-935</v>
      </c>
      <c r="AI90" s="6">
        <v>2</v>
      </c>
      <c r="AJ90" s="7">
        <v>1</v>
      </c>
      <c r="AK90" s="98">
        <v>1</v>
      </c>
      <c r="AL90" s="8">
        <v>-1</v>
      </c>
      <c r="AM90" s="109">
        <v>1</v>
      </c>
      <c r="AN90" s="109">
        <f t="shared" si="36"/>
        <v>0</v>
      </c>
      <c r="AO90" s="6">
        <v>600</v>
      </c>
      <c r="AP90" s="7">
        <v>300</v>
      </c>
      <c r="AQ90" s="98">
        <v>300</v>
      </c>
      <c r="AR90" s="8">
        <v>-300</v>
      </c>
      <c r="AS90" s="109">
        <f>AM90*AS3</f>
        <v>300</v>
      </c>
      <c r="AT90" s="109">
        <f t="shared" si="37"/>
        <v>0</v>
      </c>
      <c r="AU90" s="6">
        <v>3</v>
      </c>
      <c r="AV90" s="7">
        <v>2</v>
      </c>
      <c r="AW90" s="98">
        <v>2</v>
      </c>
      <c r="AX90" s="8">
        <v>-1</v>
      </c>
      <c r="AY90" s="109">
        <v>2</v>
      </c>
      <c r="AZ90" s="109">
        <f t="shared" si="38"/>
        <v>0</v>
      </c>
      <c r="BA90" s="6">
        <v>5700</v>
      </c>
      <c r="BB90" s="7">
        <v>3800</v>
      </c>
      <c r="BC90" s="98">
        <v>3800</v>
      </c>
      <c r="BD90" s="8">
        <v>-1900</v>
      </c>
      <c r="BE90" s="109">
        <f t="shared" si="39"/>
        <v>3800</v>
      </c>
      <c r="BF90" s="109">
        <f t="shared" si="40"/>
        <v>0</v>
      </c>
      <c r="BG90" s="6">
        <v>291475</v>
      </c>
      <c r="BH90" s="10">
        <v>280860</v>
      </c>
      <c r="BI90" s="98">
        <v>280860</v>
      </c>
      <c r="BJ90" s="8">
        <f t="shared" si="41"/>
        <v>-10615</v>
      </c>
      <c r="BK90" s="120">
        <f t="shared" si="42"/>
        <v>279925</v>
      </c>
      <c r="BL90" s="109">
        <f t="shared" si="43"/>
        <v>-935</v>
      </c>
      <c r="BM90" s="121">
        <f t="shared" si="44"/>
        <v>-935</v>
      </c>
    </row>
    <row r="91" spans="1:65" x14ac:dyDescent="0.25">
      <c r="A91" t="str">
        <f>VLOOKUP(B91,'[1]School Codes'!$F$2:$N$103,9,FALSE)</f>
        <v>4064QRlr</v>
      </c>
      <c r="B91" s="12">
        <v>8924064</v>
      </c>
      <c r="C91" s="12" t="s">
        <v>123</v>
      </c>
      <c r="D91" s="61" t="s">
        <v>6</v>
      </c>
      <c r="E91" s="6">
        <v>0</v>
      </c>
      <c r="F91" s="7">
        <v>0</v>
      </c>
      <c r="G91" s="99">
        <v>0</v>
      </c>
      <c r="H91" s="8">
        <v>0</v>
      </c>
      <c r="I91" s="109">
        <v>0</v>
      </c>
      <c r="J91" s="109">
        <f t="shared" si="30"/>
        <v>0</v>
      </c>
      <c r="K91" s="9">
        <v>0</v>
      </c>
      <c r="L91" s="7">
        <v>0</v>
      </c>
      <c r="M91" s="98">
        <v>0</v>
      </c>
      <c r="N91" s="8">
        <v>0</v>
      </c>
      <c r="O91" s="109">
        <f>I91*O3</f>
        <v>0</v>
      </c>
      <c r="P91" s="109">
        <f t="shared" si="31"/>
        <v>0</v>
      </c>
      <c r="Q91" s="6">
        <v>217</v>
      </c>
      <c r="R91" s="7">
        <v>200</v>
      </c>
      <c r="S91" s="98">
        <v>200</v>
      </c>
      <c r="T91" s="8">
        <v>-17</v>
      </c>
      <c r="U91" s="109">
        <v>199</v>
      </c>
      <c r="V91" s="109">
        <f t="shared" si="32"/>
        <v>-1</v>
      </c>
      <c r="W91" s="9">
        <v>202895</v>
      </c>
      <c r="X91" s="7">
        <v>187000</v>
      </c>
      <c r="Y91" s="98">
        <v>187000</v>
      </c>
      <c r="Z91" s="8">
        <v>-15895</v>
      </c>
      <c r="AA91" s="109">
        <f>U91*AA3</f>
        <v>186065</v>
      </c>
      <c r="AB91" s="109">
        <f t="shared" si="33"/>
        <v>-935</v>
      </c>
      <c r="AC91" s="6">
        <v>202895</v>
      </c>
      <c r="AD91" s="7">
        <v>187000</v>
      </c>
      <c r="AE91" s="98">
        <v>187000</v>
      </c>
      <c r="AF91" s="8">
        <v>-15895</v>
      </c>
      <c r="AG91" s="109">
        <f t="shared" si="34"/>
        <v>186065</v>
      </c>
      <c r="AH91" s="109">
        <f t="shared" si="35"/>
        <v>-935</v>
      </c>
      <c r="AI91" s="6">
        <v>1</v>
      </c>
      <c r="AJ91" s="7">
        <v>2</v>
      </c>
      <c r="AK91" s="98">
        <v>2</v>
      </c>
      <c r="AL91" s="8">
        <v>1</v>
      </c>
      <c r="AM91" s="109">
        <v>2</v>
      </c>
      <c r="AN91" s="109">
        <f t="shared" si="36"/>
        <v>0</v>
      </c>
      <c r="AO91" s="6">
        <v>300</v>
      </c>
      <c r="AP91" s="7">
        <v>600</v>
      </c>
      <c r="AQ91" s="98">
        <v>600</v>
      </c>
      <c r="AR91" s="8">
        <v>300</v>
      </c>
      <c r="AS91" s="109">
        <f>AM91*AS3</f>
        <v>600</v>
      </c>
      <c r="AT91" s="109">
        <f t="shared" si="37"/>
        <v>0</v>
      </c>
      <c r="AU91" s="6">
        <v>4</v>
      </c>
      <c r="AV91" s="7">
        <v>4</v>
      </c>
      <c r="AW91" s="98">
        <v>4</v>
      </c>
      <c r="AX91" s="8">
        <v>0</v>
      </c>
      <c r="AY91" s="109">
        <v>4</v>
      </c>
      <c r="AZ91" s="109">
        <f t="shared" si="38"/>
        <v>0</v>
      </c>
      <c r="BA91" s="6">
        <v>7600</v>
      </c>
      <c r="BB91" s="7">
        <v>7600</v>
      </c>
      <c r="BC91" s="98">
        <v>7600</v>
      </c>
      <c r="BD91" s="8">
        <v>0</v>
      </c>
      <c r="BE91" s="109">
        <f t="shared" si="39"/>
        <v>7600</v>
      </c>
      <c r="BF91" s="109">
        <f t="shared" si="40"/>
        <v>0</v>
      </c>
      <c r="BG91" s="6">
        <v>210795</v>
      </c>
      <c r="BH91" s="10">
        <v>195200</v>
      </c>
      <c r="BI91" s="98">
        <v>195200</v>
      </c>
      <c r="BJ91" s="8">
        <f t="shared" si="41"/>
        <v>-15595</v>
      </c>
      <c r="BK91" s="120">
        <f t="shared" si="42"/>
        <v>194265</v>
      </c>
      <c r="BL91" s="109">
        <f t="shared" si="43"/>
        <v>-935</v>
      </c>
      <c r="BM91" s="121">
        <f t="shared" si="44"/>
        <v>-935</v>
      </c>
    </row>
    <row r="92" spans="1:65" x14ac:dyDescent="0.25">
      <c r="A92" t="str">
        <f>VLOOKUP(B92,'[1]School Codes'!$F$2:$N$103,9,FALSE)</f>
        <v>4462wSNH</v>
      </c>
      <c r="B92" s="12">
        <v>8924462</v>
      </c>
      <c r="C92" s="12" t="s">
        <v>124</v>
      </c>
      <c r="D92" s="61" t="s">
        <v>6</v>
      </c>
      <c r="E92" s="6">
        <v>0</v>
      </c>
      <c r="F92" s="7">
        <v>0</v>
      </c>
      <c r="G92" s="99">
        <v>0</v>
      </c>
      <c r="H92" s="8">
        <v>0</v>
      </c>
      <c r="I92" s="109">
        <v>0</v>
      </c>
      <c r="J92" s="109">
        <f t="shared" si="30"/>
        <v>0</v>
      </c>
      <c r="K92" s="9">
        <v>0</v>
      </c>
      <c r="L92" s="7">
        <v>0</v>
      </c>
      <c r="M92" s="98">
        <v>0</v>
      </c>
      <c r="N92" s="8">
        <v>0</v>
      </c>
      <c r="O92" s="109">
        <f>I92*O3</f>
        <v>0</v>
      </c>
      <c r="P92" s="109">
        <f t="shared" si="31"/>
        <v>0</v>
      </c>
      <c r="Q92" s="6">
        <v>330</v>
      </c>
      <c r="R92" s="7">
        <v>321</v>
      </c>
      <c r="S92" s="98">
        <v>321</v>
      </c>
      <c r="T92" s="8">
        <v>-9</v>
      </c>
      <c r="U92" s="109">
        <v>321</v>
      </c>
      <c r="V92" s="109">
        <f t="shared" si="32"/>
        <v>0</v>
      </c>
      <c r="W92" s="9">
        <v>308550</v>
      </c>
      <c r="X92" s="7">
        <v>300135</v>
      </c>
      <c r="Y92" s="98">
        <v>300135</v>
      </c>
      <c r="Z92" s="8">
        <v>-8415</v>
      </c>
      <c r="AA92" s="109">
        <f>U92*AA3</f>
        <v>300135</v>
      </c>
      <c r="AB92" s="109">
        <f t="shared" si="33"/>
        <v>0</v>
      </c>
      <c r="AC92" s="6">
        <v>308550</v>
      </c>
      <c r="AD92" s="7">
        <v>300135</v>
      </c>
      <c r="AE92" s="98">
        <v>300135</v>
      </c>
      <c r="AF92" s="8">
        <v>-8415</v>
      </c>
      <c r="AG92" s="109">
        <f t="shared" si="34"/>
        <v>300135</v>
      </c>
      <c r="AH92" s="109">
        <f t="shared" si="35"/>
        <v>0</v>
      </c>
      <c r="AI92" s="6">
        <v>2</v>
      </c>
      <c r="AJ92" s="7">
        <v>2</v>
      </c>
      <c r="AK92" s="98">
        <v>2</v>
      </c>
      <c r="AL92" s="8">
        <v>0</v>
      </c>
      <c r="AM92" s="109">
        <v>2</v>
      </c>
      <c r="AN92" s="109">
        <f t="shared" si="36"/>
        <v>0</v>
      </c>
      <c r="AO92" s="6">
        <v>600</v>
      </c>
      <c r="AP92" s="7">
        <v>600</v>
      </c>
      <c r="AQ92" s="98">
        <v>600</v>
      </c>
      <c r="AR92" s="8">
        <v>0</v>
      </c>
      <c r="AS92" s="109">
        <f>AM92*AS3</f>
        <v>600</v>
      </c>
      <c r="AT92" s="109">
        <f t="shared" si="37"/>
        <v>0</v>
      </c>
      <c r="AU92" s="6">
        <v>6</v>
      </c>
      <c r="AV92" s="7">
        <v>1</v>
      </c>
      <c r="AW92" s="98">
        <v>1</v>
      </c>
      <c r="AX92" s="8">
        <v>-5</v>
      </c>
      <c r="AY92" s="109">
        <v>1</v>
      </c>
      <c r="AZ92" s="109">
        <f t="shared" si="38"/>
        <v>0</v>
      </c>
      <c r="BA92" s="6">
        <v>11400</v>
      </c>
      <c r="BB92" s="7">
        <v>1900</v>
      </c>
      <c r="BC92" s="98">
        <v>1900</v>
      </c>
      <c r="BD92" s="8">
        <v>-9500</v>
      </c>
      <c r="BE92" s="109">
        <f t="shared" si="39"/>
        <v>1900</v>
      </c>
      <c r="BF92" s="109">
        <f t="shared" si="40"/>
        <v>0</v>
      </c>
      <c r="BG92" s="6">
        <v>320550</v>
      </c>
      <c r="BH92" s="10">
        <v>302635</v>
      </c>
      <c r="BI92" s="98">
        <v>302635</v>
      </c>
      <c r="BJ92" s="8">
        <f t="shared" si="41"/>
        <v>-17915</v>
      </c>
      <c r="BK92" s="120">
        <f t="shared" si="42"/>
        <v>302635</v>
      </c>
      <c r="BL92" s="109">
        <f t="shared" si="43"/>
        <v>0</v>
      </c>
      <c r="BM92" s="121">
        <f t="shared" si="44"/>
        <v>0</v>
      </c>
    </row>
    <row r="93" spans="1:65" x14ac:dyDescent="0.25">
      <c r="A93" t="str">
        <f>VLOOKUP(B93,'[1]School Codes'!$F$2:$N$103,9,FALSE)</f>
        <v>4615dHTk</v>
      </c>
      <c r="B93" s="12">
        <v>8924615</v>
      </c>
      <c r="C93" s="12" t="s">
        <v>125</v>
      </c>
      <c r="D93" s="61" t="s">
        <v>6</v>
      </c>
      <c r="E93" s="6">
        <v>35</v>
      </c>
      <c r="F93" s="7">
        <v>50</v>
      </c>
      <c r="G93" s="99">
        <v>50</v>
      </c>
      <c r="H93" s="8">
        <v>15</v>
      </c>
      <c r="I93" s="109">
        <v>49</v>
      </c>
      <c r="J93" s="109">
        <f t="shared" si="30"/>
        <v>-1</v>
      </c>
      <c r="K93" s="9">
        <v>46200</v>
      </c>
      <c r="L93" s="7">
        <v>66000</v>
      </c>
      <c r="M93" s="98">
        <v>66000</v>
      </c>
      <c r="N93" s="8">
        <v>19800</v>
      </c>
      <c r="O93" s="109">
        <f>I93*O3</f>
        <v>64680</v>
      </c>
      <c r="P93" s="109">
        <f t="shared" si="31"/>
        <v>-1320</v>
      </c>
      <c r="Q93" s="6">
        <v>598</v>
      </c>
      <c r="R93" s="7">
        <v>615</v>
      </c>
      <c r="S93" s="98">
        <v>615</v>
      </c>
      <c r="T93" s="8">
        <v>17</v>
      </c>
      <c r="U93" s="109">
        <v>612</v>
      </c>
      <c r="V93" s="109">
        <f t="shared" si="32"/>
        <v>-3</v>
      </c>
      <c r="W93" s="9">
        <v>559130</v>
      </c>
      <c r="X93" s="7">
        <v>575025</v>
      </c>
      <c r="Y93" s="98">
        <v>575025</v>
      </c>
      <c r="Z93" s="8">
        <v>15895</v>
      </c>
      <c r="AA93" s="109">
        <f>U93*AA3</f>
        <v>572220</v>
      </c>
      <c r="AB93" s="109">
        <f t="shared" si="33"/>
        <v>-2805</v>
      </c>
      <c r="AC93" s="6">
        <v>605330</v>
      </c>
      <c r="AD93" s="7">
        <v>641025</v>
      </c>
      <c r="AE93" s="98">
        <v>641025</v>
      </c>
      <c r="AF93" s="8">
        <v>35695</v>
      </c>
      <c r="AG93" s="109">
        <f t="shared" si="34"/>
        <v>636900</v>
      </c>
      <c r="AH93" s="109">
        <f t="shared" si="35"/>
        <v>-4125</v>
      </c>
      <c r="AI93" s="6">
        <v>1</v>
      </c>
      <c r="AJ93" s="7">
        <v>1</v>
      </c>
      <c r="AK93" s="98">
        <v>1</v>
      </c>
      <c r="AL93" s="8">
        <v>0</v>
      </c>
      <c r="AM93" s="109">
        <v>1</v>
      </c>
      <c r="AN93" s="109">
        <f t="shared" si="36"/>
        <v>0</v>
      </c>
      <c r="AO93" s="6">
        <v>300</v>
      </c>
      <c r="AP93" s="7">
        <v>300</v>
      </c>
      <c r="AQ93" s="98">
        <v>300</v>
      </c>
      <c r="AR93" s="8">
        <v>0</v>
      </c>
      <c r="AS93" s="109">
        <f>AM93*AS3</f>
        <v>300</v>
      </c>
      <c r="AT93" s="109">
        <f t="shared" si="37"/>
        <v>0</v>
      </c>
      <c r="AU93" s="6">
        <v>12</v>
      </c>
      <c r="AV93" s="7">
        <v>10</v>
      </c>
      <c r="AW93" s="98">
        <v>10</v>
      </c>
      <c r="AX93" s="8">
        <v>-2</v>
      </c>
      <c r="AY93" s="109">
        <v>10</v>
      </c>
      <c r="AZ93" s="109">
        <f t="shared" si="38"/>
        <v>0</v>
      </c>
      <c r="BA93" s="6">
        <v>22800</v>
      </c>
      <c r="BB93" s="7">
        <v>19000</v>
      </c>
      <c r="BC93" s="98">
        <v>19000</v>
      </c>
      <c r="BD93" s="8">
        <v>-3800</v>
      </c>
      <c r="BE93" s="109">
        <f t="shared" si="39"/>
        <v>19000</v>
      </c>
      <c r="BF93" s="109">
        <f t="shared" si="40"/>
        <v>0</v>
      </c>
      <c r="BG93" s="6">
        <v>628430</v>
      </c>
      <c r="BH93" s="10">
        <v>660325</v>
      </c>
      <c r="BI93" s="98">
        <v>660325</v>
      </c>
      <c r="BJ93" s="8">
        <f t="shared" si="41"/>
        <v>31895</v>
      </c>
      <c r="BK93" s="120">
        <f t="shared" si="42"/>
        <v>656200</v>
      </c>
      <c r="BL93" s="109">
        <f t="shared" si="43"/>
        <v>-4125</v>
      </c>
      <c r="BM93" s="121">
        <f t="shared" si="44"/>
        <v>-4125</v>
      </c>
    </row>
    <row r="94" spans="1:65" x14ac:dyDescent="0.25">
      <c r="A94" t="str">
        <f>VLOOKUP(B94,'[1]School Codes'!$F$2:$N$103,9,FALSE)</f>
        <v>5404OboV</v>
      </c>
      <c r="B94" s="12">
        <v>8925404</v>
      </c>
      <c r="C94" s="12" t="s">
        <v>126</v>
      </c>
      <c r="D94" s="61" t="s">
        <v>6</v>
      </c>
      <c r="E94" s="6">
        <v>0</v>
      </c>
      <c r="F94" s="7">
        <v>0</v>
      </c>
      <c r="G94" s="99">
        <v>0</v>
      </c>
      <c r="H94" s="8">
        <v>0</v>
      </c>
      <c r="I94" s="109">
        <v>0</v>
      </c>
      <c r="J94" s="109">
        <f t="shared" si="30"/>
        <v>0</v>
      </c>
      <c r="K94" s="9">
        <v>0</v>
      </c>
      <c r="L94" s="7">
        <v>0</v>
      </c>
      <c r="M94" s="98">
        <v>0</v>
      </c>
      <c r="N94" s="8">
        <v>0</v>
      </c>
      <c r="O94" s="109">
        <f>I94*O3</f>
        <v>0</v>
      </c>
      <c r="P94" s="109">
        <f t="shared" si="31"/>
        <v>0</v>
      </c>
      <c r="Q94" s="6">
        <v>212</v>
      </c>
      <c r="R94" s="7">
        <v>229</v>
      </c>
      <c r="S94" s="98">
        <v>229</v>
      </c>
      <c r="T94" s="8">
        <v>17</v>
      </c>
      <c r="U94" s="109">
        <v>228</v>
      </c>
      <c r="V94" s="109">
        <f t="shared" si="32"/>
        <v>-1</v>
      </c>
      <c r="W94" s="9">
        <v>198220</v>
      </c>
      <c r="X94" s="7">
        <v>214115</v>
      </c>
      <c r="Y94" s="98">
        <v>214115</v>
      </c>
      <c r="Z94" s="8">
        <v>15895</v>
      </c>
      <c r="AA94" s="109">
        <f>U94*AA3</f>
        <v>213180</v>
      </c>
      <c r="AB94" s="109">
        <f t="shared" si="33"/>
        <v>-935</v>
      </c>
      <c r="AC94" s="6">
        <v>198220</v>
      </c>
      <c r="AD94" s="7">
        <v>214115</v>
      </c>
      <c r="AE94" s="98">
        <v>214115</v>
      </c>
      <c r="AF94" s="8">
        <v>15895</v>
      </c>
      <c r="AG94" s="109">
        <f t="shared" si="34"/>
        <v>213180</v>
      </c>
      <c r="AH94" s="109">
        <f t="shared" si="35"/>
        <v>-935</v>
      </c>
      <c r="AI94" s="6">
        <v>0</v>
      </c>
      <c r="AJ94" s="7">
        <v>0</v>
      </c>
      <c r="AK94" s="98">
        <v>0</v>
      </c>
      <c r="AL94" s="8">
        <v>0</v>
      </c>
      <c r="AM94" s="109">
        <v>0</v>
      </c>
      <c r="AN94" s="109">
        <f t="shared" si="36"/>
        <v>0</v>
      </c>
      <c r="AO94" s="6">
        <v>0</v>
      </c>
      <c r="AP94" s="7">
        <v>0</v>
      </c>
      <c r="AQ94" s="98">
        <v>0</v>
      </c>
      <c r="AR94" s="8">
        <v>0</v>
      </c>
      <c r="AS94" s="109">
        <f>AM94*AS3</f>
        <v>0</v>
      </c>
      <c r="AT94" s="109">
        <f t="shared" si="37"/>
        <v>0</v>
      </c>
      <c r="AU94" s="6">
        <v>2</v>
      </c>
      <c r="AV94" s="7">
        <v>3</v>
      </c>
      <c r="AW94" s="98">
        <v>3</v>
      </c>
      <c r="AX94" s="8">
        <v>1</v>
      </c>
      <c r="AY94" s="109">
        <v>3</v>
      </c>
      <c r="AZ94" s="109">
        <f t="shared" si="38"/>
        <v>0</v>
      </c>
      <c r="BA94" s="6">
        <v>3800</v>
      </c>
      <c r="BB94" s="7">
        <v>5700</v>
      </c>
      <c r="BC94" s="98">
        <v>5700</v>
      </c>
      <c r="BD94" s="8">
        <v>1900</v>
      </c>
      <c r="BE94" s="109">
        <f t="shared" si="39"/>
        <v>5700</v>
      </c>
      <c r="BF94" s="109">
        <f t="shared" si="40"/>
        <v>0</v>
      </c>
      <c r="BG94" s="6">
        <v>202020</v>
      </c>
      <c r="BH94" s="10">
        <v>219815</v>
      </c>
      <c r="BI94" s="98">
        <v>219815</v>
      </c>
      <c r="BJ94" s="8">
        <f t="shared" si="41"/>
        <v>17795</v>
      </c>
      <c r="BK94" s="120">
        <f t="shared" si="42"/>
        <v>218880</v>
      </c>
      <c r="BL94" s="109">
        <f t="shared" si="43"/>
        <v>-935</v>
      </c>
      <c r="BM94" s="121">
        <f t="shared" si="44"/>
        <v>-935</v>
      </c>
    </row>
    <row r="95" spans="1:65" x14ac:dyDescent="0.25">
      <c r="A95" t="str">
        <f>VLOOKUP(B95,'[1]School Codes'!$F$2:$N$103,9,FALSE)</f>
        <v>6905HJmx</v>
      </c>
      <c r="B95" s="12">
        <v>8926905</v>
      </c>
      <c r="C95" s="12" t="s">
        <v>127</v>
      </c>
      <c r="D95" s="61" t="s">
        <v>6</v>
      </c>
      <c r="E95" s="6">
        <v>0</v>
      </c>
      <c r="F95" s="7">
        <v>0</v>
      </c>
      <c r="G95" s="99">
        <v>0</v>
      </c>
      <c r="H95" s="8">
        <v>0</v>
      </c>
      <c r="I95" s="109">
        <v>0</v>
      </c>
      <c r="J95" s="109">
        <f t="shared" si="30"/>
        <v>0</v>
      </c>
      <c r="K95" s="9">
        <v>0</v>
      </c>
      <c r="L95" s="7">
        <v>0</v>
      </c>
      <c r="M95" s="98">
        <v>0</v>
      </c>
      <c r="N95" s="8">
        <v>0</v>
      </c>
      <c r="O95" s="109">
        <f>I95*O3</f>
        <v>0</v>
      </c>
      <c r="P95" s="109">
        <f t="shared" si="31"/>
        <v>0</v>
      </c>
      <c r="Q95" s="6">
        <v>332</v>
      </c>
      <c r="R95" s="7">
        <v>329</v>
      </c>
      <c r="S95" s="98">
        <v>329</v>
      </c>
      <c r="T95" s="8">
        <v>-3</v>
      </c>
      <c r="U95" s="109">
        <v>329</v>
      </c>
      <c r="V95" s="109">
        <f t="shared" si="32"/>
        <v>0</v>
      </c>
      <c r="W95" s="9">
        <v>310420</v>
      </c>
      <c r="X95" s="7">
        <v>307615</v>
      </c>
      <c r="Y95" s="98">
        <v>307615</v>
      </c>
      <c r="Z95" s="8">
        <v>-2805</v>
      </c>
      <c r="AA95" s="109">
        <f>U95*AA3</f>
        <v>307615</v>
      </c>
      <c r="AB95" s="109">
        <f t="shared" si="33"/>
        <v>0</v>
      </c>
      <c r="AC95" s="6">
        <v>310420</v>
      </c>
      <c r="AD95" s="7">
        <v>307615</v>
      </c>
      <c r="AE95" s="98">
        <v>307615</v>
      </c>
      <c r="AF95" s="8">
        <v>-2805</v>
      </c>
      <c r="AG95" s="109">
        <f t="shared" si="34"/>
        <v>307615</v>
      </c>
      <c r="AH95" s="109">
        <f t="shared" si="35"/>
        <v>0</v>
      </c>
      <c r="AI95" s="6">
        <v>0</v>
      </c>
      <c r="AJ95" s="7">
        <v>0</v>
      </c>
      <c r="AK95" s="98">
        <v>0</v>
      </c>
      <c r="AL95" s="8">
        <v>0</v>
      </c>
      <c r="AM95" s="109">
        <v>0</v>
      </c>
      <c r="AN95" s="109">
        <f t="shared" si="36"/>
        <v>0</v>
      </c>
      <c r="AO95" s="6">
        <v>0</v>
      </c>
      <c r="AP95" s="7">
        <v>0</v>
      </c>
      <c r="AQ95" s="98">
        <v>0</v>
      </c>
      <c r="AR95" s="8">
        <v>0</v>
      </c>
      <c r="AS95" s="109">
        <f>AM95*AS3</f>
        <v>0</v>
      </c>
      <c r="AT95" s="109">
        <f t="shared" si="37"/>
        <v>0</v>
      </c>
      <c r="AU95" s="6">
        <v>0</v>
      </c>
      <c r="AV95" s="7">
        <v>0</v>
      </c>
      <c r="AW95" s="98">
        <v>0</v>
      </c>
      <c r="AX95" s="8">
        <v>0</v>
      </c>
      <c r="AY95" s="109">
        <v>0</v>
      </c>
      <c r="AZ95" s="109">
        <f t="shared" si="38"/>
        <v>0</v>
      </c>
      <c r="BA95" s="6">
        <v>0</v>
      </c>
      <c r="BB95" s="7">
        <v>0</v>
      </c>
      <c r="BC95" s="98">
        <v>0</v>
      </c>
      <c r="BD95" s="8">
        <v>0</v>
      </c>
      <c r="BE95" s="109">
        <f t="shared" si="39"/>
        <v>0</v>
      </c>
      <c r="BF95" s="109">
        <f t="shared" si="40"/>
        <v>0</v>
      </c>
      <c r="BG95" s="6">
        <v>310420</v>
      </c>
      <c r="BH95" s="10">
        <v>307615</v>
      </c>
      <c r="BI95" s="98">
        <v>307615</v>
      </c>
      <c r="BJ95" s="8">
        <f t="shared" si="41"/>
        <v>-2805</v>
      </c>
      <c r="BK95" s="120">
        <f t="shared" si="42"/>
        <v>307615</v>
      </c>
      <c r="BL95" s="109">
        <f t="shared" si="43"/>
        <v>0</v>
      </c>
      <c r="BM95" s="121">
        <f t="shared" si="44"/>
        <v>0</v>
      </c>
    </row>
    <row r="96" spans="1:65" x14ac:dyDescent="0.25">
      <c r="A96" t="str">
        <f>VLOOKUP(B96,'[1]School Codes'!$F$2:$N$103,9,FALSE)</f>
        <v>6906ktOi</v>
      </c>
      <c r="B96" s="12">
        <v>8926906</v>
      </c>
      <c r="C96" s="12" t="s">
        <v>128</v>
      </c>
      <c r="D96" s="61" t="s">
        <v>6</v>
      </c>
      <c r="E96" s="6">
        <v>0</v>
      </c>
      <c r="F96" s="7">
        <v>0</v>
      </c>
      <c r="G96" s="99">
        <v>0</v>
      </c>
      <c r="H96" s="8">
        <v>0</v>
      </c>
      <c r="I96" s="109">
        <v>0</v>
      </c>
      <c r="J96" s="109">
        <f t="shared" si="30"/>
        <v>0</v>
      </c>
      <c r="K96" s="9">
        <v>0</v>
      </c>
      <c r="L96" s="7">
        <v>0</v>
      </c>
      <c r="M96" s="98">
        <v>0</v>
      </c>
      <c r="N96" s="8">
        <v>0</v>
      </c>
      <c r="O96" s="109">
        <f>I96*O3</f>
        <v>0</v>
      </c>
      <c r="P96" s="109">
        <f t="shared" si="31"/>
        <v>0</v>
      </c>
      <c r="Q96" s="6">
        <v>433</v>
      </c>
      <c r="R96" s="7">
        <v>435</v>
      </c>
      <c r="S96" s="98">
        <v>435</v>
      </c>
      <c r="T96" s="8">
        <v>2</v>
      </c>
      <c r="U96" s="109">
        <v>432</v>
      </c>
      <c r="V96" s="109">
        <f t="shared" si="32"/>
        <v>-3</v>
      </c>
      <c r="W96" s="9">
        <v>404855</v>
      </c>
      <c r="X96" s="7">
        <v>406725</v>
      </c>
      <c r="Y96" s="98">
        <v>406725</v>
      </c>
      <c r="Z96" s="8">
        <v>1870</v>
      </c>
      <c r="AA96" s="109">
        <f>U96*AA3</f>
        <v>403920</v>
      </c>
      <c r="AB96" s="109">
        <f t="shared" si="33"/>
        <v>-2805</v>
      </c>
      <c r="AC96" s="6">
        <v>404855</v>
      </c>
      <c r="AD96" s="7">
        <v>406725</v>
      </c>
      <c r="AE96" s="98">
        <v>406725</v>
      </c>
      <c r="AF96" s="8">
        <v>1870</v>
      </c>
      <c r="AG96" s="109">
        <f t="shared" si="34"/>
        <v>403920</v>
      </c>
      <c r="AH96" s="109">
        <f t="shared" si="35"/>
        <v>-2805</v>
      </c>
      <c r="AI96" s="6">
        <v>0</v>
      </c>
      <c r="AJ96" s="7">
        <v>0</v>
      </c>
      <c r="AK96" s="98">
        <v>0</v>
      </c>
      <c r="AL96" s="8">
        <v>0</v>
      </c>
      <c r="AM96" s="109">
        <v>0</v>
      </c>
      <c r="AN96" s="109">
        <f t="shared" si="36"/>
        <v>0</v>
      </c>
      <c r="AO96" s="6">
        <v>0</v>
      </c>
      <c r="AP96" s="7">
        <v>0</v>
      </c>
      <c r="AQ96" s="98">
        <v>0</v>
      </c>
      <c r="AR96" s="8">
        <v>0</v>
      </c>
      <c r="AS96" s="109">
        <f>AM96*AS3</f>
        <v>0</v>
      </c>
      <c r="AT96" s="109">
        <f t="shared" si="37"/>
        <v>0</v>
      </c>
      <c r="AU96" s="6">
        <v>0</v>
      </c>
      <c r="AV96" s="7">
        <v>0</v>
      </c>
      <c r="AW96" s="98">
        <v>0</v>
      </c>
      <c r="AX96" s="8">
        <v>0</v>
      </c>
      <c r="AY96" s="109">
        <v>0</v>
      </c>
      <c r="AZ96" s="109">
        <f t="shared" si="38"/>
        <v>0</v>
      </c>
      <c r="BA96" s="6">
        <v>0</v>
      </c>
      <c r="BB96" s="7">
        <v>0</v>
      </c>
      <c r="BC96" s="98">
        <v>0</v>
      </c>
      <c r="BD96" s="8">
        <v>0</v>
      </c>
      <c r="BE96" s="109">
        <f t="shared" si="39"/>
        <v>0</v>
      </c>
      <c r="BF96" s="109">
        <f t="shared" si="40"/>
        <v>0</v>
      </c>
      <c r="BG96" s="6">
        <v>404855</v>
      </c>
      <c r="BH96" s="10">
        <v>406725</v>
      </c>
      <c r="BI96" s="98">
        <v>406725</v>
      </c>
      <c r="BJ96" s="8">
        <f t="shared" si="41"/>
        <v>1870</v>
      </c>
      <c r="BK96" s="120">
        <f t="shared" si="42"/>
        <v>403920</v>
      </c>
      <c r="BL96" s="109">
        <f t="shared" si="43"/>
        <v>-2805</v>
      </c>
      <c r="BM96" s="121">
        <f t="shared" si="44"/>
        <v>-2805</v>
      </c>
    </row>
    <row r="97" spans="1:65" x14ac:dyDescent="0.25">
      <c r="A97" t="str">
        <f>VLOOKUP(B97,'[1]School Codes'!$F$2:$N$103,9,FALSE)</f>
        <v>6907FCPz</v>
      </c>
      <c r="B97" s="12">
        <v>8926907</v>
      </c>
      <c r="C97" s="12" t="s">
        <v>129</v>
      </c>
      <c r="D97" s="61" t="s">
        <v>6</v>
      </c>
      <c r="E97" s="6">
        <v>217</v>
      </c>
      <c r="F97" s="7">
        <v>211</v>
      </c>
      <c r="G97" s="99">
        <v>211</v>
      </c>
      <c r="H97" s="8">
        <v>-6</v>
      </c>
      <c r="I97" s="109">
        <v>211</v>
      </c>
      <c r="J97" s="109">
        <f t="shared" si="30"/>
        <v>0</v>
      </c>
      <c r="K97" s="9">
        <v>286440</v>
      </c>
      <c r="L97" s="7">
        <v>278520</v>
      </c>
      <c r="M97" s="98">
        <v>278520</v>
      </c>
      <c r="N97" s="8">
        <v>-7920</v>
      </c>
      <c r="O97" s="109">
        <f>I97*O3</f>
        <v>278520</v>
      </c>
      <c r="P97" s="109">
        <f t="shared" si="31"/>
        <v>0</v>
      </c>
      <c r="Q97" s="6">
        <v>971</v>
      </c>
      <c r="R97" s="7">
        <v>999</v>
      </c>
      <c r="S97" s="98">
        <v>999</v>
      </c>
      <c r="T97" s="8">
        <v>28</v>
      </c>
      <c r="U97" s="109">
        <v>990</v>
      </c>
      <c r="V97" s="109">
        <f t="shared" si="32"/>
        <v>-9</v>
      </c>
      <c r="W97" s="9">
        <v>907885</v>
      </c>
      <c r="X97" s="7">
        <v>934065</v>
      </c>
      <c r="Y97" s="98">
        <v>934065</v>
      </c>
      <c r="Z97" s="8">
        <v>26180</v>
      </c>
      <c r="AA97" s="109">
        <f>U97*AA3</f>
        <v>925650</v>
      </c>
      <c r="AB97" s="109">
        <f t="shared" si="33"/>
        <v>-8415</v>
      </c>
      <c r="AC97" s="6">
        <v>1194325</v>
      </c>
      <c r="AD97" s="7">
        <v>1212585</v>
      </c>
      <c r="AE97" s="98">
        <v>1212585</v>
      </c>
      <c r="AF97" s="8">
        <v>18260</v>
      </c>
      <c r="AG97" s="109">
        <f t="shared" si="34"/>
        <v>1204170</v>
      </c>
      <c r="AH97" s="109">
        <f t="shared" si="35"/>
        <v>-8415</v>
      </c>
      <c r="AI97" s="6">
        <v>3</v>
      </c>
      <c r="AJ97" s="7">
        <v>7</v>
      </c>
      <c r="AK97" s="98">
        <v>7</v>
      </c>
      <c r="AL97" s="8">
        <v>4</v>
      </c>
      <c r="AM97" s="109">
        <v>7</v>
      </c>
      <c r="AN97" s="109">
        <f t="shared" si="36"/>
        <v>0</v>
      </c>
      <c r="AO97" s="6">
        <v>900</v>
      </c>
      <c r="AP97" s="7">
        <v>2100</v>
      </c>
      <c r="AQ97" s="98">
        <v>2100</v>
      </c>
      <c r="AR97" s="8">
        <v>1200</v>
      </c>
      <c r="AS97" s="109">
        <f>AM97*AS3</f>
        <v>2100</v>
      </c>
      <c r="AT97" s="109">
        <f t="shared" si="37"/>
        <v>0</v>
      </c>
      <c r="AU97" s="6">
        <v>1</v>
      </c>
      <c r="AV97" s="7">
        <v>0</v>
      </c>
      <c r="AW97" s="98">
        <v>0</v>
      </c>
      <c r="AX97" s="8">
        <v>-1</v>
      </c>
      <c r="AY97" s="109">
        <v>0</v>
      </c>
      <c r="AZ97" s="109">
        <f t="shared" si="38"/>
        <v>0</v>
      </c>
      <c r="BA97" s="6">
        <v>1900</v>
      </c>
      <c r="BB97" s="7">
        <v>0</v>
      </c>
      <c r="BC97" s="98">
        <v>0</v>
      </c>
      <c r="BD97" s="8">
        <v>-1900</v>
      </c>
      <c r="BE97" s="109">
        <f t="shared" si="39"/>
        <v>0</v>
      </c>
      <c r="BF97" s="109">
        <f t="shared" si="40"/>
        <v>0</v>
      </c>
      <c r="BG97" s="6">
        <v>1197125</v>
      </c>
      <c r="BH97" s="10">
        <v>1214685</v>
      </c>
      <c r="BI97" s="98">
        <v>1214685</v>
      </c>
      <c r="BJ97" s="8">
        <f t="shared" si="41"/>
        <v>17560</v>
      </c>
      <c r="BK97" s="120">
        <f t="shared" si="42"/>
        <v>1206270</v>
      </c>
      <c r="BL97" s="109">
        <f t="shared" si="43"/>
        <v>-8415</v>
      </c>
      <c r="BM97" s="121">
        <f t="shared" si="44"/>
        <v>-8415</v>
      </c>
    </row>
    <row r="98" spans="1:65" x14ac:dyDescent="0.25">
      <c r="A98" t="str">
        <f>VLOOKUP(B98,'[1]School Codes'!$F$2:$N$103,9,FALSE)</f>
        <v>6919emPo</v>
      </c>
      <c r="B98" s="12">
        <v>8926919</v>
      </c>
      <c r="C98" s="12" t="s">
        <v>130</v>
      </c>
      <c r="D98" s="61" t="s">
        <v>6</v>
      </c>
      <c r="E98" s="6">
        <v>0</v>
      </c>
      <c r="F98" s="7">
        <v>0</v>
      </c>
      <c r="G98" s="99">
        <v>0</v>
      </c>
      <c r="H98" s="8">
        <v>0</v>
      </c>
      <c r="I98" s="109">
        <v>0</v>
      </c>
      <c r="J98" s="109">
        <f t="shared" si="30"/>
        <v>0</v>
      </c>
      <c r="K98" s="9">
        <v>0</v>
      </c>
      <c r="L98" s="7">
        <v>0</v>
      </c>
      <c r="M98" s="98">
        <v>0</v>
      </c>
      <c r="N98" s="8">
        <v>0</v>
      </c>
      <c r="O98" s="109">
        <f>I98*O3</f>
        <v>0</v>
      </c>
      <c r="P98" s="109">
        <f t="shared" si="31"/>
        <v>0</v>
      </c>
      <c r="Q98" s="6">
        <v>544</v>
      </c>
      <c r="R98" s="7">
        <v>556</v>
      </c>
      <c r="S98" s="98">
        <v>556</v>
      </c>
      <c r="T98" s="8">
        <v>12</v>
      </c>
      <c r="U98" s="109">
        <v>553</v>
      </c>
      <c r="V98" s="109">
        <f t="shared" si="32"/>
        <v>-3</v>
      </c>
      <c r="W98" s="9">
        <v>508640</v>
      </c>
      <c r="X98" s="7">
        <v>519860</v>
      </c>
      <c r="Y98" s="98">
        <v>519860</v>
      </c>
      <c r="Z98" s="8">
        <v>11220</v>
      </c>
      <c r="AA98" s="109">
        <f>U98*AA3</f>
        <v>517055</v>
      </c>
      <c r="AB98" s="109">
        <f t="shared" si="33"/>
        <v>-2805</v>
      </c>
      <c r="AC98" s="6">
        <v>508640</v>
      </c>
      <c r="AD98" s="7">
        <v>519860</v>
      </c>
      <c r="AE98" s="98">
        <v>519860</v>
      </c>
      <c r="AF98" s="8">
        <v>11220</v>
      </c>
      <c r="AG98" s="109">
        <f t="shared" si="34"/>
        <v>517055</v>
      </c>
      <c r="AH98" s="109">
        <f t="shared" si="35"/>
        <v>-2805</v>
      </c>
      <c r="AI98" s="6">
        <v>1</v>
      </c>
      <c r="AJ98" s="7">
        <v>0</v>
      </c>
      <c r="AK98" s="98">
        <v>0</v>
      </c>
      <c r="AL98" s="8">
        <v>-1</v>
      </c>
      <c r="AM98" s="109">
        <v>0</v>
      </c>
      <c r="AN98" s="109">
        <f t="shared" si="36"/>
        <v>0</v>
      </c>
      <c r="AO98" s="6">
        <v>300</v>
      </c>
      <c r="AP98" s="7">
        <v>0</v>
      </c>
      <c r="AQ98" s="98">
        <v>0</v>
      </c>
      <c r="AR98" s="8">
        <v>-300</v>
      </c>
      <c r="AS98" s="109">
        <f>AM98*AS3</f>
        <v>0</v>
      </c>
      <c r="AT98" s="109">
        <f t="shared" si="37"/>
        <v>0</v>
      </c>
      <c r="AU98" s="6">
        <v>1</v>
      </c>
      <c r="AV98" s="7">
        <v>1</v>
      </c>
      <c r="AW98" s="98">
        <v>1</v>
      </c>
      <c r="AX98" s="8">
        <v>0</v>
      </c>
      <c r="AY98" s="109">
        <v>1</v>
      </c>
      <c r="AZ98" s="109">
        <f t="shared" si="38"/>
        <v>0</v>
      </c>
      <c r="BA98" s="6">
        <v>1900</v>
      </c>
      <c r="BB98" s="7">
        <v>1900</v>
      </c>
      <c r="BC98" s="98">
        <v>1900</v>
      </c>
      <c r="BD98" s="8">
        <v>0</v>
      </c>
      <c r="BE98" s="109">
        <f t="shared" si="39"/>
        <v>1900</v>
      </c>
      <c r="BF98" s="109">
        <f t="shared" si="40"/>
        <v>0</v>
      </c>
      <c r="BG98" s="6">
        <v>510840</v>
      </c>
      <c r="BH98" s="10">
        <v>521760</v>
      </c>
      <c r="BI98" s="98">
        <v>521760</v>
      </c>
      <c r="BJ98" s="8">
        <f t="shared" si="41"/>
        <v>10920</v>
      </c>
      <c r="BK98" s="120">
        <f t="shared" si="42"/>
        <v>518955</v>
      </c>
      <c r="BL98" s="109">
        <f t="shared" si="43"/>
        <v>-2805</v>
      </c>
      <c r="BM98" s="121">
        <f t="shared" si="44"/>
        <v>-2805</v>
      </c>
    </row>
    <row r="99" spans="1:65" x14ac:dyDescent="0.25">
      <c r="A99" t="str">
        <f>VLOOKUP(B99,'[1]School Codes'!$F$2:$N$103,9,FALSE)</f>
        <v>4004eWem</v>
      </c>
      <c r="B99" s="12">
        <v>8924004</v>
      </c>
      <c r="C99" s="12" t="s">
        <v>131</v>
      </c>
      <c r="D99" s="1" t="s">
        <v>132</v>
      </c>
      <c r="E99" s="6">
        <v>0</v>
      </c>
      <c r="F99" s="7">
        <v>0</v>
      </c>
      <c r="G99" s="99">
        <v>0</v>
      </c>
      <c r="H99" s="8">
        <v>0</v>
      </c>
      <c r="I99" s="109">
        <v>0</v>
      </c>
      <c r="J99" s="109">
        <f t="shared" si="30"/>
        <v>0</v>
      </c>
      <c r="K99" s="9">
        <v>0</v>
      </c>
      <c r="L99" s="7">
        <v>0</v>
      </c>
      <c r="M99" s="98">
        <v>0</v>
      </c>
      <c r="N99" s="8">
        <v>0</v>
      </c>
      <c r="O99" s="109">
        <f>I99*O3</f>
        <v>0</v>
      </c>
      <c r="P99" s="109">
        <f t="shared" si="31"/>
        <v>0</v>
      </c>
      <c r="Q99" s="6">
        <v>40</v>
      </c>
      <c r="R99" s="7">
        <v>36</v>
      </c>
      <c r="S99" s="98">
        <v>36</v>
      </c>
      <c r="T99" s="8">
        <v>-4</v>
      </c>
      <c r="U99" s="109">
        <v>35</v>
      </c>
      <c r="V99" s="109">
        <f t="shared" si="32"/>
        <v>-1</v>
      </c>
      <c r="W99" s="9">
        <v>37400</v>
      </c>
      <c r="X99" s="7">
        <v>33660</v>
      </c>
      <c r="Y99" s="98">
        <v>33660</v>
      </c>
      <c r="Z99" s="8">
        <v>-3740</v>
      </c>
      <c r="AA99" s="109">
        <f>U99*AA3</f>
        <v>32725</v>
      </c>
      <c r="AB99" s="109">
        <f t="shared" si="33"/>
        <v>-935</v>
      </c>
      <c r="AC99" s="6">
        <v>37400</v>
      </c>
      <c r="AD99" s="7">
        <v>33660</v>
      </c>
      <c r="AE99" s="98">
        <v>33660</v>
      </c>
      <c r="AF99" s="8">
        <v>-3740</v>
      </c>
      <c r="AG99" s="109">
        <f t="shared" si="34"/>
        <v>32725</v>
      </c>
      <c r="AH99" s="109">
        <f t="shared" si="35"/>
        <v>-935</v>
      </c>
      <c r="AI99" s="6">
        <v>1</v>
      </c>
      <c r="AJ99" s="7">
        <v>0</v>
      </c>
      <c r="AK99" s="98">
        <v>0</v>
      </c>
      <c r="AL99" s="8">
        <v>-1</v>
      </c>
      <c r="AM99" s="109">
        <v>0</v>
      </c>
      <c r="AN99" s="109">
        <f t="shared" si="36"/>
        <v>0</v>
      </c>
      <c r="AO99" s="6">
        <v>300</v>
      </c>
      <c r="AP99" s="7">
        <v>0</v>
      </c>
      <c r="AQ99" s="98">
        <v>0</v>
      </c>
      <c r="AR99" s="8">
        <v>-300</v>
      </c>
      <c r="AS99" s="109">
        <f>AM99*AS3</f>
        <v>0</v>
      </c>
      <c r="AT99" s="109">
        <f t="shared" si="37"/>
        <v>0</v>
      </c>
      <c r="AU99" s="6">
        <v>0</v>
      </c>
      <c r="AV99" s="7">
        <v>0</v>
      </c>
      <c r="AW99" s="98">
        <v>0</v>
      </c>
      <c r="AX99" s="8">
        <v>0</v>
      </c>
      <c r="AY99" s="109">
        <v>0</v>
      </c>
      <c r="AZ99" s="109">
        <f t="shared" si="38"/>
        <v>0</v>
      </c>
      <c r="BA99" s="6">
        <v>0</v>
      </c>
      <c r="BB99" s="7">
        <v>0</v>
      </c>
      <c r="BC99" s="98">
        <v>0</v>
      </c>
      <c r="BD99" s="8">
        <v>0</v>
      </c>
      <c r="BE99" s="109">
        <f t="shared" si="39"/>
        <v>0</v>
      </c>
      <c r="BF99" s="109">
        <f t="shared" si="40"/>
        <v>0</v>
      </c>
      <c r="BG99" s="6">
        <v>37700</v>
      </c>
      <c r="BH99" s="10">
        <v>33660</v>
      </c>
      <c r="BI99" s="98">
        <v>33660</v>
      </c>
      <c r="BJ99" s="8">
        <f t="shared" si="41"/>
        <v>-4040</v>
      </c>
      <c r="BK99" s="120">
        <f t="shared" si="42"/>
        <v>32725</v>
      </c>
      <c r="BL99" s="109">
        <f t="shared" si="43"/>
        <v>-935</v>
      </c>
      <c r="BM99" s="121">
        <f t="shared" si="44"/>
        <v>-935</v>
      </c>
    </row>
    <row r="100" spans="1:65" x14ac:dyDescent="0.25">
      <c r="A100" t="str">
        <f>'[2]LA Schools Updated'!$O$103</f>
        <v>4064QRlr</v>
      </c>
      <c r="B100" s="12">
        <v>8924020</v>
      </c>
      <c r="C100" s="12" t="s">
        <v>133</v>
      </c>
      <c r="D100" s="1" t="s">
        <v>132</v>
      </c>
      <c r="E100" s="6">
        <v>0</v>
      </c>
      <c r="F100" s="7">
        <v>0</v>
      </c>
      <c r="G100" s="99">
        <v>0</v>
      </c>
      <c r="H100" s="8">
        <v>0</v>
      </c>
      <c r="I100" s="109">
        <v>0</v>
      </c>
      <c r="J100" s="109">
        <f t="shared" ref="J100:J103" si="45">I100-G100</f>
        <v>0</v>
      </c>
      <c r="K100" s="9">
        <v>0</v>
      </c>
      <c r="L100" s="7">
        <v>0</v>
      </c>
      <c r="M100" s="98">
        <v>0</v>
      </c>
      <c r="N100" s="8">
        <v>0</v>
      </c>
      <c r="O100" s="109">
        <f>I100*O3</f>
        <v>0</v>
      </c>
      <c r="P100" s="109">
        <f t="shared" ref="P100:P103" si="46">O100-M100</f>
        <v>0</v>
      </c>
      <c r="Q100" s="6">
        <v>42</v>
      </c>
      <c r="R100" s="7">
        <v>65</v>
      </c>
      <c r="S100" s="98">
        <v>65</v>
      </c>
      <c r="T100" s="8">
        <v>23</v>
      </c>
      <c r="U100" s="109">
        <v>65</v>
      </c>
      <c r="V100" s="109">
        <f t="shared" ref="V100:V103" si="47">U100-S100</f>
        <v>0</v>
      </c>
      <c r="W100" s="9">
        <v>39270</v>
      </c>
      <c r="X100" s="7">
        <v>60775</v>
      </c>
      <c r="Y100" s="98">
        <v>60775</v>
      </c>
      <c r="Z100" s="8">
        <v>21505</v>
      </c>
      <c r="AA100" s="109">
        <f>U100*AA3</f>
        <v>60775</v>
      </c>
      <c r="AB100" s="109">
        <f t="shared" ref="AB100:AB103" si="48">AA100-Y100</f>
        <v>0</v>
      </c>
      <c r="AC100" s="6">
        <v>39270</v>
      </c>
      <c r="AD100" s="7">
        <v>60775</v>
      </c>
      <c r="AE100" s="98">
        <v>60775</v>
      </c>
      <c r="AF100" s="8">
        <v>21505</v>
      </c>
      <c r="AG100" s="109">
        <f t="shared" si="34"/>
        <v>60775</v>
      </c>
      <c r="AH100" s="109">
        <f t="shared" ref="AH100:AH103" si="49">AG100-AE100</f>
        <v>0</v>
      </c>
      <c r="AI100" s="6">
        <v>1</v>
      </c>
      <c r="AJ100" s="7">
        <v>1</v>
      </c>
      <c r="AK100" s="98">
        <v>1</v>
      </c>
      <c r="AL100" s="8">
        <v>0</v>
      </c>
      <c r="AM100" s="109">
        <v>1</v>
      </c>
      <c r="AN100" s="109">
        <f t="shared" ref="AN100:AN103" si="50">AM100-AK100</f>
        <v>0</v>
      </c>
      <c r="AO100" s="6">
        <v>300</v>
      </c>
      <c r="AP100" s="7">
        <v>300</v>
      </c>
      <c r="AQ100" s="98">
        <v>300</v>
      </c>
      <c r="AR100" s="8">
        <v>0</v>
      </c>
      <c r="AS100" s="109">
        <f>AM100*AS3</f>
        <v>300</v>
      </c>
      <c r="AT100" s="109">
        <f t="shared" ref="AT100:AT103" si="51">AS100-AQ100</f>
        <v>0</v>
      </c>
      <c r="AU100" s="6">
        <v>5</v>
      </c>
      <c r="AV100" s="7">
        <v>4</v>
      </c>
      <c r="AW100" s="98">
        <v>4</v>
      </c>
      <c r="AX100" s="8">
        <v>-1</v>
      </c>
      <c r="AY100" s="109">
        <v>4</v>
      </c>
      <c r="AZ100" s="109">
        <f t="shared" ref="AZ100:AZ103" si="52">AY100-AW100</f>
        <v>0</v>
      </c>
      <c r="BA100" s="6">
        <v>9500</v>
      </c>
      <c r="BB100" s="7">
        <v>7600</v>
      </c>
      <c r="BC100" s="98">
        <v>7600</v>
      </c>
      <c r="BD100" s="8">
        <v>-1900</v>
      </c>
      <c r="BE100" s="109">
        <f t="shared" si="39"/>
        <v>7600</v>
      </c>
      <c r="BF100" s="109">
        <f t="shared" ref="BF100:BF103" si="53">BE100-BC100</f>
        <v>0</v>
      </c>
      <c r="BG100" s="6">
        <v>49070</v>
      </c>
      <c r="BH100" s="10">
        <v>68675</v>
      </c>
      <c r="BI100" s="98">
        <v>68675</v>
      </c>
      <c r="BJ100" s="8">
        <f t="shared" si="41"/>
        <v>19605</v>
      </c>
      <c r="BK100" s="120">
        <f t="shared" si="42"/>
        <v>68675</v>
      </c>
      <c r="BL100" s="109">
        <f t="shared" ref="BL100:BL103" si="54">BK100-BI100</f>
        <v>0</v>
      </c>
      <c r="BM100" s="121">
        <f t="shared" si="44"/>
        <v>0</v>
      </c>
    </row>
    <row r="101" spans="1:65" x14ac:dyDescent="0.25">
      <c r="A101" t="str">
        <f>VLOOKUP(B101,'[1]School Codes'!$F$2:$N$103,9,FALSE)</f>
        <v>7026waXR</v>
      </c>
      <c r="B101" s="12">
        <v>8927026</v>
      </c>
      <c r="C101" s="12" t="s">
        <v>134</v>
      </c>
      <c r="D101" s="61" t="s">
        <v>135</v>
      </c>
      <c r="E101" s="6">
        <v>8</v>
      </c>
      <c r="F101" s="7">
        <v>15</v>
      </c>
      <c r="G101" s="99">
        <v>15</v>
      </c>
      <c r="H101" s="8">
        <v>7</v>
      </c>
      <c r="I101" s="109">
        <v>15</v>
      </c>
      <c r="J101" s="109">
        <f t="shared" si="45"/>
        <v>0</v>
      </c>
      <c r="K101" s="9">
        <v>10560</v>
      </c>
      <c r="L101" s="7">
        <v>19800</v>
      </c>
      <c r="M101" s="98">
        <v>19800</v>
      </c>
      <c r="N101" s="8">
        <v>9240</v>
      </c>
      <c r="O101" s="109">
        <f>I101*O3</f>
        <v>19800</v>
      </c>
      <c r="P101" s="109">
        <f t="shared" si="46"/>
        <v>0</v>
      </c>
      <c r="Q101" s="6">
        <v>34</v>
      </c>
      <c r="R101" s="7">
        <v>28</v>
      </c>
      <c r="S101" s="98">
        <v>28</v>
      </c>
      <c r="T101" s="8">
        <v>-6</v>
      </c>
      <c r="U101" s="109">
        <v>28</v>
      </c>
      <c r="V101" s="109">
        <f t="shared" si="47"/>
        <v>0</v>
      </c>
      <c r="W101" s="9">
        <v>31790</v>
      </c>
      <c r="X101" s="7">
        <v>26180</v>
      </c>
      <c r="Y101" s="98">
        <v>26180</v>
      </c>
      <c r="Z101" s="8">
        <v>-5610</v>
      </c>
      <c r="AA101" s="109">
        <f>U101*AA3</f>
        <v>26180</v>
      </c>
      <c r="AB101" s="109">
        <f t="shared" si="48"/>
        <v>0</v>
      </c>
      <c r="AC101" s="6">
        <v>42350</v>
      </c>
      <c r="AD101" s="7">
        <v>45980</v>
      </c>
      <c r="AE101" s="98">
        <v>45980</v>
      </c>
      <c r="AF101" s="8">
        <v>3630</v>
      </c>
      <c r="AG101" s="109">
        <f t="shared" si="34"/>
        <v>45980</v>
      </c>
      <c r="AH101" s="109">
        <f t="shared" si="49"/>
        <v>0</v>
      </c>
      <c r="AI101" s="6">
        <v>0</v>
      </c>
      <c r="AJ101" s="7">
        <v>0</v>
      </c>
      <c r="AK101" s="98">
        <v>0</v>
      </c>
      <c r="AL101" s="8">
        <v>0</v>
      </c>
      <c r="AM101" s="109">
        <v>0</v>
      </c>
      <c r="AN101" s="109">
        <f t="shared" si="50"/>
        <v>0</v>
      </c>
      <c r="AO101" s="6">
        <v>0</v>
      </c>
      <c r="AP101" s="7">
        <v>0</v>
      </c>
      <c r="AQ101" s="98">
        <v>0</v>
      </c>
      <c r="AR101" s="8">
        <v>0</v>
      </c>
      <c r="AS101" s="109">
        <f>AM101*AS3</f>
        <v>0</v>
      </c>
      <c r="AT101" s="109">
        <f t="shared" si="51"/>
        <v>0</v>
      </c>
      <c r="AU101" s="6">
        <v>7</v>
      </c>
      <c r="AV101" s="7">
        <v>7</v>
      </c>
      <c r="AW101" s="98">
        <v>7</v>
      </c>
      <c r="AX101" s="8">
        <v>0</v>
      </c>
      <c r="AY101" s="109">
        <v>7</v>
      </c>
      <c r="AZ101" s="109">
        <f t="shared" si="52"/>
        <v>0</v>
      </c>
      <c r="BA101" s="6">
        <v>13300</v>
      </c>
      <c r="BB101" s="7">
        <v>13300</v>
      </c>
      <c r="BC101" s="98">
        <v>13300</v>
      </c>
      <c r="BD101" s="8">
        <v>0</v>
      </c>
      <c r="BE101" s="109">
        <f t="shared" si="39"/>
        <v>13300</v>
      </c>
      <c r="BF101" s="109">
        <f t="shared" si="53"/>
        <v>0</v>
      </c>
      <c r="BG101" s="6">
        <v>55650</v>
      </c>
      <c r="BH101" s="10">
        <v>59280</v>
      </c>
      <c r="BI101" s="98">
        <v>59280</v>
      </c>
      <c r="BJ101" s="8">
        <f t="shared" si="41"/>
        <v>3630</v>
      </c>
      <c r="BK101" s="120">
        <f t="shared" si="42"/>
        <v>59280</v>
      </c>
      <c r="BL101" s="109">
        <f t="shared" si="54"/>
        <v>0</v>
      </c>
      <c r="BM101" s="121">
        <f t="shared" si="44"/>
        <v>0</v>
      </c>
    </row>
    <row r="102" spans="1:65" x14ac:dyDescent="0.25">
      <c r="A102" t="str">
        <f>VLOOKUP(B102,'[1]School Codes'!$F$2:$N$103,9,FALSE)</f>
        <v>7033Jgem</v>
      </c>
      <c r="B102" s="12">
        <v>8927033</v>
      </c>
      <c r="C102" s="12" t="s">
        <v>136</v>
      </c>
      <c r="D102" s="61" t="s">
        <v>135</v>
      </c>
      <c r="E102" s="6">
        <v>17</v>
      </c>
      <c r="F102" s="7">
        <v>20</v>
      </c>
      <c r="G102" s="99">
        <v>20</v>
      </c>
      <c r="H102" s="8">
        <v>3</v>
      </c>
      <c r="I102" s="109">
        <v>20</v>
      </c>
      <c r="J102" s="109">
        <f t="shared" si="45"/>
        <v>0</v>
      </c>
      <c r="K102" s="9">
        <v>22440</v>
      </c>
      <c r="L102" s="7">
        <v>26400</v>
      </c>
      <c r="M102" s="98">
        <v>26400</v>
      </c>
      <c r="N102" s="8">
        <v>3960</v>
      </c>
      <c r="O102" s="109">
        <f>I102*O3</f>
        <v>26400</v>
      </c>
      <c r="P102" s="109">
        <f t="shared" si="46"/>
        <v>0</v>
      </c>
      <c r="Q102" s="6">
        <v>23</v>
      </c>
      <c r="R102" s="7">
        <v>28</v>
      </c>
      <c r="S102" s="98">
        <v>28</v>
      </c>
      <c r="T102" s="8">
        <v>5</v>
      </c>
      <c r="U102" s="109">
        <v>28</v>
      </c>
      <c r="V102" s="109">
        <f t="shared" si="47"/>
        <v>0</v>
      </c>
      <c r="W102" s="9">
        <v>21505</v>
      </c>
      <c r="X102" s="7">
        <v>26180</v>
      </c>
      <c r="Y102" s="98">
        <v>26180</v>
      </c>
      <c r="Z102" s="8">
        <v>4675</v>
      </c>
      <c r="AA102" s="109">
        <f>U102*AA3</f>
        <v>26180</v>
      </c>
      <c r="AB102" s="109">
        <f t="shared" si="48"/>
        <v>0</v>
      </c>
      <c r="AC102" s="6">
        <v>43945</v>
      </c>
      <c r="AD102" s="7">
        <v>52580</v>
      </c>
      <c r="AE102" s="98">
        <v>52580</v>
      </c>
      <c r="AF102" s="8">
        <v>8635</v>
      </c>
      <c r="AG102" s="109">
        <f t="shared" si="34"/>
        <v>52580</v>
      </c>
      <c r="AH102" s="109">
        <f t="shared" si="49"/>
        <v>0</v>
      </c>
      <c r="AI102" s="6">
        <v>0</v>
      </c>
      <c r="AJ102" s="7">
        <v>0</v>
      </c>
      <c r="AK102" s="98">
        <v>0</v>
      </c>
      <c r="AL102" s="8">
        <v>0</v>
      </c>
      <c r="AM102" s="109">
        <v>0</v>
      </c>
      <c r="AN102" s="109">
        <f t="shared" si="50"/>
        <v>0</v>
      </c>
      <c r="AO102" s="6">
        <v>0</v>
      </c>
      <c r="AP102" s="7">
        <v>0</v>
      </c>
      <c r="AQ102" s="98">
        <v>0</v>
      </c>
      <c r="AR102" s="8">
        <v>0</v>
      </c>
      <c r="AS102" s="109">
        <f>AM102*AS3</f>
        <v>0</v>
      </c>
      <c r="AT102" s="109">
        <f t="shared" si="51"/>
        <v>0</v>
      </c>
      <c r="AU102" s="6">
        <v>2</v>
      </c>
      <c r="AV102" s="7">
        <v>2</v>
      </c>
      <c r="AW102" s="98">
        <v>2</v>
      </c>
      <c r="AX102" s="8">
        <v>0</v>
      </c>
      <c r="AY102" s="109">
        <v>2</v>
      </c>
      <c r="AZ102" s="109">
        <f t="shared" si="52"/>
        <v>0</v>
      </c>
      <c r="BA102" s="6">
        <v>3800</v>
      </c>
      <c r="BB102" s="7">
        <v>3800</v>
      </c>
      <c r="BC102" s="98">
        <v>3800</v>
      </c>
      <c r="BD102" s="8">
        <v>0</v>
      </c>
      <c r="BE102" s="109">
        <f t="shared" si="39"/>
        <v>3800</v>
      </c>
      <c r="BF102" s="109">
        <f t="shared" si="53"/>
        <v>0</v>
      </c>
      <c r="BG102" s="6">
        <v>47745</v>
      </c>
      <c r="BH102" s="10">
        <v>56380</v>
      </c>
      <c r="BI102" s="98">
        <v>56380</v>
      </c>
      <c r="BJ102" s="8">
        <f t="shared" si="41"/>
        <v>8635</v>
      </c>
      <c r="BK102" s="120">
        <f t="shared" si="42"/>
        <v>56380</v>
      </c>
      <c r="BL102" s="109">
        <f t="shared" si="54"/>
        <v>0</v>
      </c>
      <c r="BM102" s="121">
        <f t="shared" si="44"/>
        <v>0</v>
      </c>
    </row>
    <row r="103" spans="1:65" x14ac:dyDescent="0.25">
      <c r="A103" t="str">
        <f>VLOOKUP(B103,'[1]School Codes'!$F$2:$N$103,9,FALSE)</f>
        <v>7040gxws</v>
      </c>
      <c r="B103" s="12">
        <v>8927040</v>
      </c>
      <c r="C103" s="12" t="s">
        <v>137</v>
      </c>
      <c r="D103" s="61" t="s">
        <v>135</v>
      </c>
      <c r="E103" s="100">
        <v>6</v>
      </c>
      <c r="F103" s="101">
        <v>8</v>
      </c>
      <c r="G103" s="102">
        <v>8</v>
      </c>
      <c r="H103" s="8">
        <v>2</v>
      </c>
      <c r="I103" s="109">
        <v>8</v>
      </c>
      <c r="J103" s="109">
        <f t="shared" si="45"/>
        <v>0</v>
      </c>
      <c r="K103" s="103">
        <v>7920</v>
      </c>
      <c r="L103" s="101">
        <v>10560</v>
      </c>
      <c r="M103" s="104">
        <v>10560</v>
      </c>
      <c r="N103" s="8">
        <v>2640</v>
      </c>
      <c r="O103" s="109">
        <f>I103*O3</f>
        <v>10560</v>
      </c>
      <c r="P103" s="109">
        <f t="shared" si="46"/>
        <v>0</v>
      </c>
      <c r="Q103" s="6">
        <v>40</v>
      </c>
      <c r="R103" s="101">
        <v>41</v>
      </c>
      <c r="S103" s="104">
        <v>41</v>
      </c>
      <c r="T103" s="8">
        <v>1</v>
      </c>
      <c r="U103" s="109">
        <v>41</v>
      </c>
      <c r="V103" s="109">
        <f t="shared" si="47"/>
        <v>0</v>
      </c>
      <c r="W103" s="9">
        <v>37400</v>
      </c>
      <c r="X103" s="101">
        <v>38335</v>
      </c>
      <c r="Y103" s="104">
        <v>38335</v>
      </c>
      <c r="Z103" s="8">
        <v>935</v>
      </c>
      <c r="AA103" s="109">
        <f>U103*AA3</f>
        <v>38335</v>
      </c>
      <c r="AB103" s="109">
        <f t="shared" si="48"/>
        <v>0</v>
      </c>
      <c r="AC103" s="6">
        <v>45320</v>
      </c>
      <c r="AD103" s="7">
        <v>48895</v>
      </c>
      <c r="AE103" s="104">
        <v>48895</v>
      </c>
      <c r="AF103" s="8">
        <v>3575</v>
      </c>
      <c r="AG103" s="109">
        <f t="shared" si="34"/>
        <v>48895</v>
      </c>
      <c r="AH103" s="109">
        <f t="shared" si="49"/>
        <v>0</v>
      </c>
      <c r="AI103" s="6">
        <v>0</v>
      </c>
      <c r="AJ103" s="7">
        <v>0</v>
      </c>
      <c r="AK103" s="104">
        <v>0</v>
      </c>
      <c r="AL103" s="8">
        <v>0</v>
      </c>
      <c r="AM103" s="109">
        <v>0</v>
      </c>
      <c r="AN103" s="109">
        <f t="shared" si="50"/>
        <v>0</v>
      </c>
      <c r="AO103" s="6">
        <v>0</v>
      </c>
      <c r="AP103" s="7">
        <v>0</v>
      </c>
      <c r="AQ103" s="104">
        <v>0</v>
      </c>
      <c r="AR103" s="8">
        <v>0</v>
      </c>
      <c r="AS103" s="109">
        <f>AM103*AS3</f>
        <v>0</v>
      </c>
      <c r="AT103" s="109">
        <f t="shared" si="51"/>
        <v>0</v>
      </c>
      <c r="AU103" s="6">
        <v>0</v>
      </c>
      <c r="AV103" s="7">
        <v>0</v>
      </c>
      <c r="AW103" s="104">
        <v>0</v>
      </c>
      <c r="AX103" s="8">
        <v>0</v>
      </c>
      <c r="AY103" s="118">
        <v>0</v>
      </c>
      <c r="AZ103" s="109">
        <f t="shared" si="52"/>
        <v>0</v>
      </c>
      <c r="BA103" s="6">
        <v>0</v>
      </c>
      <c r="BB103" s="7">
        <v>0</v>
      </c>
      <c r="BC103" s="104">
        <v>0</v>
      </c>
      <c r="BD103" s="8">
        <v>0</v>
      </c>
      <c r="BE103" s="109">
        <f t="shared" si="39"/>
        <v>0</v>
      </c>
      <c r="BF103" s="109">
        <f t="shared" si="53"/>
        <v>0</v>
      </c>
      <c r="BG103" s="6">
        <v>45320</v>
      </c>
      <c r="BH103" s="10">
        <v>48895</v>
      </c>
      <c r="BI103" s="104">
        <v>48895</v>
      </c>
      <c r="BJ103" s="8">
        <f t="shared" si="41"/>
        <v>3575</v>
      </c>
      <c r="BK103" s="120">
        <f t="shared" si="42"/>
        <v>48895</v>
      </c>
      <c r="BL103" s="109">
        <f t="shared" si="54"/>
        <v>0</v>
      </c>
      <c r="BM103" s="121">
        <f t="shared" si="44"/>
        <v>0</v>
      </c>
    </row>
    <row r="104" spans="1:65" x14ac:dyDescent="0.25">
      <c r="E104" s="105">
        <f>SUM(E4:E103)</f>
        <v>10285.5</v>
      </c>
      <c r="F104" s="105">
        <f t="shared" ref="F104:BM104" si="55">SUM(F4:F103)</f>
        <v>10157</v>
      </c>
      <c r="G104" s="105">
        <f t="shared" si="55"/>
        <v>10157</v>
      </c>
      <c r="H104" s="105">
        <f t="shared" si="55"/>
        <v>-128.50000000000003</v>
      </c>
      <c r="I104" s="105">
        <f t="shared" si="55"/>
        <v>10124</v>
      </c>
      <c r="J104" s="105">
        <f t="shared" si="55"/>
        <v>-33</v>
      </c>
      <c r="K104" s="105">
        <f t="shared" si="55"/>
        <v>13576860</v>
      </c>
      <c r="L104" s="105">
        <f t="shared" si="55"/>
        <v>13407240</v>
      </c>
      <c r="M104" s="105">
        <f t="shared" si="55"/>
        <v>13407240</v>
      </c>
      <c r="N104" s="105">
        <f t="shared" si="55"/>
        <v>-169620.00000000003</v>
      </c>
      <c r="O104" s="105">
        <f t="shared" si="55"/>
        <v>13363680</v>
      </c>
      <c r="P104" s="105">
        <f t="shared" si="55"/>
        <v>-43560</v>
      </c>
      <c r="Q104" s="105">
        <f t="shared" si="55"/>
        <v>6303.5</v>
      </c>
      <c r="R104" s="105">
        <f t="shared" si="55"/>
        <v>6442</v>
      </c>
      <c r="S104" s="105">
        <f t="shared" si="55"/>
        <v>6442</v>
      </c>
      <c r="T104" s="105">
        <f t="shared" si="55"/>
        <v>138.5</v>
      </c>
      <c r="U104" s="105">
        <f t="shared" si="55"/>
        <v>6413</v>
      </c>
      <c r="V104" s="105">
        <f t="shared" si="55"/>
        <v>-29</v>
      </c>
      <c r="W104" s="105">
        <f t="shared" si="55"/>
        <v>5893772.5</v>
      </c>
      <c r="X104" s="105">
        <f t="shared" si="55"/>
        <v>6023270</v>
      </c>
      <c r="Y104" s="105">
        <f t="shared" si="55"/>
        <v>6023270</v>
      </c>
      <c r="Z104" s="105">
        <f t="shared" si="55"/>
        <v>129497.5</v>
      </c>
      <c r="AA104" s="105">
        <f t="shared" si="55"/>
        <v>5996155</v>
      </c>
      <c r="AB104" s="105">
        <f t="shared" si="55"/>
        <v>-27115</v>
      </c>
      <c r="AC104" s="105">
        <f t="shared" si="55"/>
        <v>19470632.5</v>
      </c>
      <c r="AD104" s="105">
        <f t="shared" si="55"/>
        <v>19430510</v>
      </c>
      <c r="AE104" s="105">
        <f t="shared" si="55"/>
        <v>19430510</v>
      </c>
      <c r="AF104" s="105">
        <f t="shared" si="55"/>
        <v>-40122.500000000029</v>
      </c>
      <c r="AG104" s="105">
        <f t="shared" si="55"/>
        <v>19359835</v>
      </c>
      <c r="AH104" s="105">
        <f t="shared" si="55"/>
        <v>-70675</v>
      </c>
      <c r="AI104" s="105">
        <f t="shared" si="55"/>
        <v>62</v>
      </c>
      <c r="AJ104" s="105">
        <f t="shared" si="55"/>
        <v>65</v>
      </c>
      <c r="AK104" s="105">
        <f t="shared" si="55"/>
        <v>65</v>
      </c>
      <c r="AL104" s="105">
        <f t="shared" si="55"/>
        <v>3</v>
      </c>
      <c r="AM104" s="105">
        <f t="shared" si="55"/>
        <v>65</v>
      </c>
      <c r="AN104" s="105">
        <f t="shared" si="55"/>
        <v>0</v>
      </c>
      <c r="AO104" s="105">
        <f t="shared" si="55"/>
        <v>18600</v>
      </c>
      <c r="AP104" s="105">
        <f t="shared" si="55"/>
        <v>19500</v>
      </c>
      <c r="AQ104" s="105">
        <f t="shared" si="55"/>
        <v>19500</v>
      </c>
      <c r="AR104" s="105">
        <f t="shared" si="55"/>
        <v>900</v>
      </c>
      <c r="AS104" s="105">
        <f t="shared" si="55"/>
        <v>19500</v>
      </c>
      <c r="AT104" s="105">
        <f t="shared" si="55"/>
        <v>0</v>
      </c>
      <c r="AU104" s="105">
        <f t="shared" si="55"/>
        <v>186</v>
      </c>
      <c r="AV104" s="105">
        <f t="shared" si="55"/>
        <v>211</v>
      </c>
      <c r="AW104" s="105">
        <f t="shared" si="55"/>
        <v>211</v>
      </c>
      <c r="AX104" s="105">
        <f t="shared" si="55"/>
        <v>25</v>
      </c>
      <c r="AY104" s="105">
        <f t="shared" si="55"/>
        <v>211</v>
      </c>
      <c r="AZ104" s="105">
        <f t="shared" si="55"/>
        <v>0</v>
      </c>
      <c r="BA104" s="105">
        <f t="shared" si="55"/>
        <v>353400</v>
      </c>
      <c r="BB104" s="105">
        <f t="shared" si="55"/>
        <v>400900</v>
      </c>
      <c r="BC104" s="105">
        <f t="shared" si="55"/>
        <v>400900</v>
      </c>
      <c r="BD104" s="105">
        <f t="shared" si="55"/>
        <v>47500</v>
      </c>
      <c r="BE104" s="105">
        <f t="shared" si="55"/>
        <v>400900</v>
      </c>
      <c r="BF104" s="105">
        <f t="shared" si="55"/>
        <v>0</v>
      </c>
      <c r="BG104" s="105">
        <f t="shared" si="55"/>
        <v>19842632.5</v>
      </c>
      <c r="BH104" s="105">
        <f t="shared" si="55"/>
        <v>19850910</v>
      </c>
      <c r="BI104" s="105">
        <f t="shared" si="55"/>
        <v>19850910</v>
      </c>
      <c r="BJ104" s="105">
        <f t="shared" si="55"/>
        <v>8277.4999999999709</v>
      </c>
      <c r="BK104" s="105">
        <f t="shared" si="55"/>
        <v>19780235</v>
      </c>
      <c r="BL104" s="105">
        <f t="shared" si="55"/>
        <v>-70675</v>
      </c>
      <c r="BM104" s="105">
        <f t="shared" si="55"/>
        <v>-70675</v>
      </c>
    </row>
    <row r="105" spans="1:65" x14ac:dyDescent="0.25">
      <c r="BJ105" t="s">
        <v>177</v>
      </c>
      <c r="BK105" s="125">
        <v>9350</v>
      </c>
      <c r="BL105" s="7"/>
      <c r="BM105" s="2"/>
    </row>
    <row r="106" spans="1:65" x14ac:dyDescent="0.25">
      <c r="BJ106" t="s">
        <v>176</v>
      </c>
      <c r="BK106" s="124">
        <v>872100</v>
      </c>
      <c r="BL106" s="7"/>
      <c r="BM106" s="2"/>
    </row>
    <row r="107" spans="1:65" x14ac:dyDescent="0.25">
      <c r="BK107" s="123">
        <f>SUM(BK104:BK106)</f>
        <v>20661685</v>
      </c>
      <c r="BL107" s="7"/>
      <c r="BM107" s="2"/>
    </row>
    <row r="108" spans="1:65" x14ac:dyDescent="0.25">
      <c r="F108">
        <f>'[3]Qtr 1 Allocation'!$C$4</f>
        <v>10157</v>
      </c>
      <c r="G108" s="105">
        <f>[4]Sheet1!$G$104</f>
        <v>10157</v>
      </c>
      <c r="I108" s="109">
        <f>'[3]Qtr 3 Allocation'!$C$4</f>
        <v>10124</v>
      </c>
      <c r="M108" s="105">
        <f>[4]Sheet1!$K$104</f>
        <v>13407240</v>
      </c>
      <c r="S108" s="105">
        <f>[4]Sheet1!$O$104</f>
        <v>6442</v>
      </c>
      <c r="U108" s="109">
        <f>'[3]Qtr 3 Allocation'!$D$4</f>
        <v>6423</v>
      </c>
      <c r="Y108" s="105">
        <f>[4]Sheet1!$S$104</f>
        <v>6023270</v>
      </c>
      <c r="AA108">
        <v>6121995</v>
      </c>
      <c r="AE108" s="105">
        <f>[4]Sheet1!$W$104</f>
        <v>19430510</v>
      </c>
      <c r="AG108">
        <v>19369185</v>
      </c>
      <c r="AK108" s="105">
        <f>[4]Sheet1!$AA$104</f>
        <v>65</v>
      </c>
      <c r="AM108" s="109">
        <v>65</v>
      </c>
      <c r="AQ108" s="105">
        <f>[4]Sheet1!$AE$104</f>
        <v>19500</v>
      </c>
      <c r="AS108" s="109">
        <f>'[3]Qtr 3 Allocation'!$V$4+'[3]Qtr 3 Allocation'!$W$4</f>
        <v>19500</v>
      </c>
      <c r="AW108" s="105">
        <f>[4]Sheet1!$AI$104</f>
        <v>211</v>
      </c>
      <c r="AY108" s="109">
        <f>'[3]Qtr 3 Allocation'!$X$4</f>
        <v>211</v>
      </c>
      <c r="BC108" s="105">
        <f>[4]Sheet1!$AM$104</f>
        <v>400900</v>
      </c>
      <c r="BE108" s="109">
        <f>'[3]Qtr 3 Allocation'!$AC$4+'[3]Qtr 3 Allocation'!$AD$4</f>
        <v>400900</v>
      </c>
      <c r="BI108" s="105">
        <f>[4]Sheet1!$AQ$104</f>
        <v>19850910</v>
      </c>
      <c r="BK108" s="109">
        <f>'[3]Qtr 3 Allocation'!$AG$4</f>
        <v>20661685</v>
      </c>
    </row>
  </sheetData>
  <autoFilter ref="A2:BM108"/>
  <customSheetViews>
    <customSheetView guid="{864078DB-55B3-4266-A66F-1BF4BF469AC8}">
      <pane xSplit="4" ySplit="2" topLeftCell="BG3" activePane="bottomRight" state="frozen"/>
      <selection pane="bottomRight" activeCell="BM13" sqref="BM13"/>
      <pageMargins left="0.7" right="0.7" top="0.75" bottom="0.75" header="0.3" footer="0.3"/>
      <pageSetup paperSize="9" orientation="portrait" r:id="rId1"/>
    </customSheetView>
    <customSheetView guid="{77ADD453-C9F7-4463-8992-19898D60F8AF}" showAutoFilter="1" hiddenColumns="1">
      <pane xSplit="4" ySplit="2" topLeftCell="AY3" activePane="bottomRight" state="frozen"/>
      <selection pane="bottomRight" activeCell="BG1" sqref="BG1:BJ1"/>
      <pageMargins left="0.7" right="0.7" top="0.75" bottom="0.75" header="0.3" footer="0.3"/>
      <pageSetup paperSize="9" orientation="portrait" r:id="rId2"/>
      <autoFilter ref="A2:BM104"/>
    </customSheetView>
    <customSheetView guid="{B541EC3D-D0F9-4004-9899-C462A324BDC4}" showAutoFilter="1">
      <pane xSplit="4" ySplit="2" topLeftCell="E3" activePane="bottomRight" state="frozen"/>
      <selection pane="bottomRight" activeCell="D31" sqref="D31"/>
      <pageMargins left="0.7" right="0.7" top="0.75" bottom="0.75" header="0.3" footer="0.3"/>
      <pageSetup paperSize="9" orientation="portrait" r:id="rId3"/>
      <autoFilter ref="A2:BM104"/>
    </customSheetView>
  </customSheetViews>
  <mergeCells count="8">
    <mergeCell ref="BG1:BJ1"/>
    <mergeCell ref="AC1:AH1"/>
    <mergeCell ref="Q1:AB1"/>
    <mergeCell ref="E1:P1"/>
    <mergeCell ref="AI1:AN1"/>
    <mergeCell ref="AO1:AT1"/>
    <mergeCell ref="AU1:AZ1"/>
    <mergeCell ref="BA1:BF1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6"/>
  <sheetViews>
    <sheetView showGridLines="0" showRowColHeaders="0" tabSelected="1" workbookViewId="0">
      <selection activeCell="A7" sqref="A7"/>
    </sheetView>
  </sheetViews>
  <sheetFormatPr defaultRowHeight="15" x14ac:dyDescent="0.25"/>
  <cols>
    <col min="1" max="1" width="34.42578125" style="40" customWidth="1"/>
    <col min="2" max="6" width="16.140625" style="40" customWidth="1"/>
    <col min="7" max="16384" width="9.140625" style="40"/>
  </cols>
  <sheetData>
    <row r="5" spans="1:6" ht="18.75" x14ac:dyDescent="0.3">
      <c r="A5" s="145" t="s">
        <v>161</v>
      </c>
      <c r="B5" s="145"/>
      <c r="C5" s="145"/>
      <c r="D5" s="145"/>
      <c r="E5" s="145"/>
      <c r="F5" s="145"/>
    </row>
    <row r="7" spans="1:6" x14ac:dyDescent="0.25">
      <c r="A7" s="126"/>
      <c r="B7" s="41" t="str">
        <f>+IF(A7="","Please enter your 8 digit passcode in the blue box","")</f>
        <v>Please enter your 8 digit passcode in the blue box</v>
      </c>
    </row>
    <row r="8" spans="1:6" x14ac:dyDescent="0.25">
      <c r="A8" s="151" t="str">
        <f>+IF(A7="","",VLOOKUP(A7,'Analysis by school'!$A$3:$C$103,3,FALSE))</f>
        <v/>
      </c>
      <c r="B8" s="151"/>
      <c r="C8" s="151"/>
      <c r="D8" s="151"/>
      <c r="E8" s="151"/>
      <c r="F8" s="151"/>
    </row>
    <row r="9" spans="1:6" ht="15.75" thickBot="1" x14ac:dyDescent="0.3"/>
    <row r="10" spans="1:6" x14ac:dyDescent="0.25">
      <c r="A10" s="13"/>
      <c r="B10" s="149" t="s">
        <v>18</v>
      </c>
      <c r="C10" s="150"/>
      <c r="D10" s="14" t="s">
        <v>19</v>
      </c>
      <c r="E10" s="15" t="s">
        <v>20</v>
      </c>
      <c r="F10" s="16" t="s">
        <v>21</v>
      </c>
    </row>
    <row r="11" spans="1:6" x14ac:dyDescent="0.25">
      <c r="A11" s="17"/>
      <c r="B11" s="18" t="s">
        <v>22</v>
      </c>
      <c r="C11" s="19" t="s">
        <v>23</v>
      </c>
      <c r="D11" s="20"/>
      <c r="E11" s="21"/>
      <c r="F11" s="22"/>
    </row>
    <row r="12" spans="1:6" x14ac:dyDescent="0.25">
      <c r="A12" s="23" t="s">
        <v>24</v>
      </c>
      <c r="B12" s="24">
        <v>1320</v>
      </c>
      <c r="C12" s="25">
        <v>935</v>
      </c>
      <c r="D12" s="26">
        <v>300</v>
      </c>
      <c r="E12" s="27">
        <v>1900</v>
      </c>
      <c r="F12" s="28"/>
    </row>
    <row r="13" spans="1:6" x14ac:dyDescent="0.25">
      <c r="A13" s="29" t="s">
        <v>25</v>
      </c>
      <c r="B13" s="30">
        <f>SUMIF('Analysis by school'!$A:$A,$A$7,'Analysis by school'!$E:$E)</f>
        <v>0</v>
      </c>
      <c r="C13" s="54">
        <f>SUMIF('Analysis by school'!$A:$A,$A$7,'Analysis by school'!$Q:$Q)</f>
        <v>0</v>
      </c>
      <c r="D13" s="30">
        <f>SUMIF('Analysis by school'!$A:$A,$A$7,'Analysis by school'!$AI:$AI)</f>
        <v>0</v>
      </c>
      <c r="E13" s="51">
        <f>SUMIF('Analysis by school'!$A:$A,$A$7,'Analysis by school'!$AU:$AU)</f>
        <v>0</v>
      </c>
      <c r="F13" s="31"/>
    </row>
    <row r="14" spans="1:6" ht="15.75" thickBot="1" x14ac:dyDescent="0.3">
      <c r="A14" s="32" t="s">
        <v>26</v>
      </c>
      <c r="B14" s="33">
        <f>+B12*B13</f>
        <v>0</v>
      </c>
      <c r="C14" s="34">
        <f t="shared" ref="C14:E14" si="0">+C12*C13</f>
        <v>0</v>
      </c>
      <c r="D14" s="35">
        <f t="shared" si="0"/>
        <v>0</v>
      </c>
      <c r="E14" s="36">
        <f t="shared" si="0"/>
        <v>0</v>
      </c>
      <c r="F14" s="37">
        <f>SUM(B14:E14)</f>
        <v>0</v>
      </c>
    </row>
    <row r="15" spans="1:6" ht="15.75" thickBot="1" x14ac:dyDescent="0.3">
      <c r="A15" s="38"/>
      <c r="B15" s="39"/>
      <c r="C15" s="39"/>
      <c r="D15" s="39"/>
      <c r="F15" s="41"/>
    </row>
    <row r="16" spans="1:6" x14ac:dyDescent="0.25">
      <c r="A16" s="42" t="s">
        <v>171</v>
      </c>
      <c r="B16" s="43">
        <v>1320</v>
      </c>
      <c r="C16" s="44">
        <v>935</v>
      </c>
      <c r="D16" s="45">
        <v>300</v>
      </c>
      <c r="E16" s="46">
        <v>1900</v>
      </c>
      <c r="F16" s="47"/>
    </row>
    <row r="17" spans="1:6" x14ac:dyDescent="0.25">
      <c r="A17" s="29" t="s">
        <v>25</v>
      </c>
      <c r="B17" s="30">
        <f>SUMIF('Analysis by school'!$A:$A,$A$7,'Analysis by school'!$I:$I)</f>
        <v>0</v>
      </c>
      <c r="C17" s="54">
        <f>SUMIF('Analysis by school'!$A:$A,$A$7,'Analysis by school'!$U:$U)</f>
        <v>0</v>
      </c>
      <c r="D17" s="30">
        <f>SUMIF('Analysis by school'!$A:$A,$A$7,'Analysis by school'!$AM:$AM)</f>
        <v>0</v>
      </c>
      <c r="E17" s="51">
        <f>SUMIF('Analysis by school'!$A:$A,$A$7,'Analysis by school'!$AY:$AY)</f>
        <v>0</v>
      </c>
      <c r="F17" s="31"/>
    </row>
    <row r="18" spans="1:6" ht="15.75" thickBot="1" x14ac:dyDescent="0.3">
      <c r="A18" s="32" t="s">
        <v>26</v>
      </c>
      <c r="B18" s="33">
        <f>+B16*B17</f>
        <v>0</v>
      </c>
      <c r="C18" s="34">
        <f t="shared" ref="C18:E18" si="1">+C16*C17</f>
        <v>0</v>
      </c>
      <c r="D18" s="35">
        <f t="shared" si="1"/>
        <v>0</v>
      </c>
      <c r="E18" s="36">
        <f t="shared" si="1"/>
        <v>0</v>
      </c>
      <c r="F18" s="37">
        <f>SUM(B18:E18)</f>
        <v>0</v>
      </c>
    </row>
    <row r="19" spans="1:6" ht="15.75" thickBot="1" x14ac:dyDescent="0.3">
      <c r="A19" s="38"/>
      <c r="B19" s="39"/>
      <c r="C19" s="39"/>
      <c r="D19" s="39"/>
      <c r="F19" s="41"/>
    </row>
    <row r="20" spans="1:6" x14ac:dyDescent="0.25">
      <c r="A20" s="48" t="s">
        <v>180</v>
      </c>
      <c r="B20" s="43">
        <v>1320</v>
      </c>
      <c r="C20" s="44">
        <v>935</v>
      </c>
      <c r="D20" s="45">
        <v>300</v>
      </c>
      <c r="E20" s="46">
        <v>1900</v>
      </c>
      <c r="F20" s="47"/>
    </row>
    <row r="21" spans="1:6" x14ac:dyDescent="0.25">
      <c r="A21" s="29" t="s">
        <v>25</v>
      </c>
      <c r="B21" s="60">
        <f>+B17-B13</f>
        <v>0</v>
      </c>
      <c r="C21" s="49">
        <f t="shared" ref="C21:E21" si="2">+C17-C13</f>
        <v>0</v>
      </c>
      <c r="D21" s="50">
        <f t="shared" si="2"/>
        <v>0</v>
      </c>
      <c r="E21" s="51">
        <f t="shared" si="2"/>
        <v>0</v>
      </c>
      <c r="F21" s="52"/>
    </row>
    <row r="22" spans="1:6" ht="15.75" thickBot="1" x14ac:dyDescent="0.3">
      <c r="A22" s="32" t="s">
        <v>26</v>
      </c>
      <c r="B22" s="59">
        <f>+B18-B14</f>
        <v>0</v>
      </c>
      <c r="C22" s="34">
        <f t="shared" ref="C22:E22" si="3">+C18-C14</f>
        <v>0</v>
      </c>
      <c r="D22" s="35">
        <f t="shared" si="3"/>
        <v>0</v>
      </c>
      <c r="E22" s="36">
        <f t="shared" si="3"/>
        <v>0</v>
      </c>
      <c r="F22" s="53">
        <f>SUM(B22:E22)</f>
        <v>0</v>
      </c>
    </row>
    <row r="24" spans="1:6" x14ac:dyDescent="0.25">
      <c r="A24" s="55" t="s">
        <v>27</v>
      </c>
    </row>
    <row r="25" spans="1:6" x14ac:dyDescent="0.25">
      <c r="A25" s="147" t="s">
        <v>33</v>
      </c>
      <c r="B25" s="147"/>
      <c r="C25" s="147"/>
      <c r="D25" s="147"/>
      <c r="E25" s="147"/>
      <c r="F25" s="147"/>
    </row>
    <row r="26" spans="1:6" x14ac:dyDescent="0.25">
      <c r="A26" s="56" t="s">
        <v>30</v>
      </c>
    </row>
    <row r="27" spans="1:6" x14ac:dyDescent="0.25">
      <c r="A27" s="57" t="s">
        <v>72</v>
      </c>
    </row>
    <row r="28" spans="1:6" x14ac:dyDescent="0.25">
      <c r="A28" s="146" t="s">
        <v>29</v>
      </c>
      <c r="B28" s="146"/>
      <c r="C28" s="146"/>
      <c r="D28" s="146"/>
      <c r="E28" s="146"/>
      <c r="F28" s="146"/>
    </row>
    <row r="29" spans="1:6" x14ac:dyDescent="0.25">
      <c r="A29" s="146"/>
      <c r="B29" s="146"/>
      <c r="C29" s="146"/>
      <c r="D29" s="146"/>
      <c r="E29" s="146"/>
      <c r="F29" s="146"/>
    </row>
    <row r="30" spans="1:6" ht="15" customHeight="1" x14ac:dyDescent="0.25">
      <c r="A30" s="146" t="s">
        <v>73</v>
      </c>
      <c r="B30" s="146"/>
      <c r="C30" s="146"/>
      <c r="D30" s="146"/>
      <c r="E30" s="146"/>
      <c r="F30" s="146"/>
    </row>
    <row r="31" spans="1:6" ht="15" customHeight="1" x14ac:dyDescent="0.25">
      <c r="A31" s="146"/>
      <c r="B31" s="146"/>
      <c r="C31" s="146"/>
      <c r="D31" s="146"/>
      <c r="E31" s="146"/>
      <c r="F31" s="146"/>
    </row>
    <row r="32" spans="1:6" ht="15" customHeight="1" x14ac:dyDescent="0.25">
      <c r="A32" s="148" t="s">
        <v>74</v>
      </c>
      <c r="B32" s="148"/>
      <c r="C32" s="148"/>
      <c r="D32" s="148"/>
      <c r="E32" s="148"/>
      <c r="F32" s="148"/>
    </row>
    <row r="33" spans="1:6" ht="42.75" customHeight="1" x14ac:dyDescent="0.25">
      <c r="A33" s="146" t="s">
        <v>76</v>
      </c>
      <c r="B33" s="146"/>
      <c r="C33" s="146"/>
      <c r="D33" s="146"/>
      <c r="E33" s="146"/>
      <c r="F33" s="146"/>
    </row>
    <row r="34" spans="1:6" x14ac:dyDescent="0.25">
      <c r="A34" s="57" t="s">
        <v>75</v>
      </c>
    </row>
    <row r="35" spans="1:6" x14ac:dyDescent="0.25">
      <c r="A35" s="56" t="s">
        <v>28</v>
      </c>
    </row>
    <row r="36" spans="1:6" x14ac:dyDescent="0.25">
      <c r="A36" s="56" t="s">
        <v>32</v>
      </c>
    </row>
  </sheetData>
  <sheetProtection password="A9E8" sheet="1" objects="1" scenarios="1"/>
  <customSheetViews>
    <customSheetView guid="{864078DB-55B3-4266-A66F-1BF4BF469AC8}" showGridLines="0" showRowCol="0" topLeftCell="A7">
      <selection activeCell="D21" sqref="D21"/>
      <pageMargins left="0.7" right="0.7" top="0.75" bottom="0.75" header="0.3" footer="0.3"/>
      <pageSetup paperSize="9" orientation="portrait" r:id="rId1"/>
    </customSheetView>
    <customSheetView guid="{77ADD453-C9F7-4463-8992-19898D60F8AF}" showGridLines="0" showRowCol="0" topLeftCell="A7">
      <selection activeCell="D21" sqref="D21"/>
      <pageMargins left="0.7" right="0.7" top="0.75" bottom="0.75" header="0.3" footer="0.3"/>
      <pageSetup paperSize="9" orientation="portrait" r:id="rId2"/>
    </customSheetView>
    <customSheetView guid="{B541EC3D-D0F9-4004-9899-C462A324BDC4}" showGridLines="0" showRowCol="0" topLeftCell="A7">
      <selection activeCell="D21" sqref="D21"/>
      <pageMargins left="0.7" right="0.7" top="0.75" bottom="0.75" header="0.3" footer="0.3"/>
      <pageSetup paperSize="9" orientation="portrait" r:id="rId3"/>
    </customSheetView>
  </customSheetViews>
  <mergeCells count="8">
    <mergeCell ref="A5:F5"/>
    <mergeCell ref="A28:F29"/>
    <mergeCell ref="A25:F25"/>
    <mergeCell ref="A33:F33"/>
    <mergeCell ref="A30:F31"/>
    <mergeCell ref="A32:F32"/>
    <mergeCell ref="B10:C10"/>
    <mergeCell ref="A8:F8"/>
  </mergeCells>
  <conditionalFormatting sqref="A7">
    <cfRule type="cellIs" dxfId="0" priority="1" operator="greaterThan">
      <formula>0</formula>
    </cfRule>
  </conditionalFormatting>
  <hyperlinks>
    <hyperlink ref="A26" r:id="rId4"/>
    <hyperlink ref="A35" r:id="rId5"/>
    <hyperlink ref="A36" r:id="rId6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by school</vt:lpstr>
      <vt:lpstr>Pupil Premium </vt:lpstr>
    </vt:vector>
  </TitlesOfParts>
  <Company>Nottingham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Williams</dc:creator>
  <cp:lastModifiedBy>Sukhmanie Kaur</cp:lastModifiedBy>
  <cp:lastPrinted>2017-12-18T12:54:09Z</cp:lastPrinted>
  <dcterms:created xsi:type="dcterms:W3CDTF">2016-08-03T14:07:48Z</dcterms:created>
  <dcterms:modified xsi:type="dcterms:W3CDTF">2018-01-17T13:56:02Z</dcterms:modified>
</cp:coreProperties>
</file>